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Popelková Lenka\VZ_V5534_5539 - výměna vedení\02_Zadavaci_dokumentace\PD\K. Soupis praci a dodavek\"/>
    </mc:Choice>
  </mc:AlternateContent>
  <xr:revisionPtr revIDLastSave="0" documentId="13_ncr:1_{86AD7F72-9D80-4D10-AC32-E49AAEDDE983}" xr6:coauthVersionLast="45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Náklady R" sheetId="4" r:id="rId1"/>
    <sheet name="Rekapitulace stavby" sheetId="1" r:id="rId2"/>
    <sheet name="23117183-zmenaKZL - V5534..." sheetId="2" r:id="rId3"/>
    <sheet name="Pokyny pro vyplnění" sheetId="3" r:id="rId4"/>
  </sheets>
  <definedNames>
    <definedName name="_xlnm._FilterDatabase" localSheetId="2" hidden="1">'23117183-zmenaKZL - V5534...'!$C$95:$K$1043</definedName>
    <definedName name="_xlnm.Print_Titles" localSheetId="2">'23117183-zmenaKZL - V5534...'!$95:$95</definedName>
    <definedName name="_xlnm.Print_Titles" localSheetId="1">'Rekapitulace stavby'!$52:$52</definedName>
    <definedName name="_xlnm.Print_Area" localSheetId="2">'23117183-zmenaKZL - V5534...'!$C$4:$J$37,'23117183-zmenaKZL - V5534...'!$C$43:$J$79,'23117183-zmenaKZL - V5534...'!$C$85:$K$1043</definedName>
    <definedName name="_xlnm.Print_Area" localSheetId="0">'Náklady R'!$A$1:$AB$66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1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1041" i="2"/>
  <c r="BH1041" i="2"/>
  <c r="BG1041" i="2"/>
  <c r="BF1041" i="2"/>
  <c r="T1041" i="2"/>
  <c r="R1041" i="2"/>
  <c r="P1041" i="2"/>
  <c r="BK1041" i="2"/>
  <c r="J1041" i="2"/>
  <c r="BE1041" i="2" s="1"/>
  <c r="BI1037" i="2"/>
  <c r="BH1037" i="2"/>
  <c r="BG1037" i="2"/>
  <c r="BF1037" i="2"/>
  <c r="T1037" i="2"/>
  <c r="R1037" i="2"/>
  <c r="P1037" i="2"/>
  <c r="BK1037" i="2"/>
  <c r="J1037" i="2"/>
  <c r="BE1037" i="2"/>
  <c r="BI1032" i="2"/>
  <c r="BH1032" i="2"/>
  <c r="BG1032" i="2"/>
  <c r="BF1032" i="2"/>
  <c r="T1032" i="2"/>
  <c r="T1031" i="2" s="1"/>
  <c r="R1032" i="2"/>
  <c r="R1031" i="2"/>
  <c r="P1032" i="2"/>
  <c r="P1031" i="2"/>
  <c r="BK1032" i="2"/>
  <c r="BK1031" i="2" s="1"/>
  <c r="J1031" i="2" s="1"/>
  <c r="J78" i="2" s="1"/>
  <c r="J1032" i="2"/>
  <c r="BE1032" i="2" s="1"/>
  <c r="BI1027" i="2"/>
  <c r="BH1027" i="2"/>
  <c r="BG1027" i="2"/>
  <c r="BF1027" i="2"/>
  <c r="T1027" i="2"/>
  <c r="R1027" i="2"/>
  <c r="P1027" i="2"/>
  <c r="BK1027" i="2"/>
  <c r="J1027" i="2"/>
  <c r="BE1027" i="2" s="1"/>
  <c r="BI1023" i="2"/>
  <c r="BH1023" i="2"/>
  <c r="BG1023" i="2"/>
  <c r="BF1023" i="2"/>
  <c r="T1023" i="2"/>
  <c r="R1023" i="2"/>
  <c r="P1023" i="2"/>
  <c r="BK1023" i="2"/>
  <c r="J1023" i="2"/>
  <c r="BE1023" i="2" s="1"/>
  <c r="BI1020" i="2"/>
  <c r="BH1020" i="2"/>
  <c r="BG1020" i="2"/>
  <c r="BF1020" i="2"/>
  <c r="T1020" i="2"/>
  <c r="R1020" i="2"/>
  <c r="P1020" i="2"/>
  <c r="BK1020" i="2"/>
  <c r="J1020" i="2"/>
  <c r="BE1020" i="2" s="1"/>
  <c r="BI1017" i="2"/>
  <c r="BH1017" i="2"/>
  <c r="BG1017" i="2"/>
  <c r="BF1017" i="2"/>
  <c r="T1017" i="2"/>
  <c r="R1017" i="2"/>
  <c r="P1017" i="2"/>
  <c r="BK1017" i="2"/>
  <c r="J1017" i="2"/>
  <c r="BE1017" i="2"/>
  <c r="BI1014" i="2"/>
  <c r="BH1014" i="2"/>
  <c r="BG1014" i="2"/>
  <c r="BF1014" i="2"/>
  <c r="T1014" i="2"/>
  <c r="R1014" i="2"/>
  <c r="P1014" i="2"/>
  <c r="BK1014" i="2"/>
  <c r="J1014" i="2"/>
  <c r="BE1014" i="2"/>
  <c r="BI1011" i="2"/>
  <c r="BH1011" i="2"/>
  <c r="BG1011" i="2"/>
  <c r="BF1011" i="2"/>
  <c r="T1011" i="2"/>
  <c r="R1011" i="2"/>
  <c r="P1011" i="2"/>
  <c r="BK1011" i="2"/>
  <c r="J1011" i="2"/>
  <c r="BE1011" i="2" s="1"/>
  <c r="BI1008" i="2"/>
  <c r="BH1008" i="2"/>
  <c r="BG1008" i="2"/>
  <c r="BF1008" i="2"/>
  <c r="T1008" i="2"/>
  <c r="R1008" i="2"/>
  <c r="P1008" i="2"/>
  <c r="BK1008" i="2"/>
  <c r="J1008" i="2"/>
  <c r="BE1008" i="2" s="1"/>
  <c r="BI1005" i="2"/>
  <c r="BH1005" i="2"/>
  <c r="BG1005" i="2"/>
  <c r="BF1005" i="2"/>
  <c r="T1005" i="2"/>
  <c r="R1005" i="2"/>
  <c r="P1005" i="2"/>
  <c r="BK1005" i="2"/>
  <c r="J1005" i="2"/>
  <c r="BE1005" i="2"/>
  <c r="BI1002" i="2"/>
  <c r="BH1002" i="2"/>
  <c r="BG1002" i="2"/>
  <c r="BF1002" i="2"/>
  <c r="T1002" i="2"/>
  <c r="R1002" i="2"/>
  <c r="P1002" i="2"/>
  <c r="BK1002" i="2"/>
  <c r="J1002" i="2"/>
  <c r="BE1002" i="2"/>
  <c r="BI998" i="2"/>
  <c r="BH998" i="2"/>
  <c r="BG998" i="2"/>
  <c r="BF998" i="2"/>
  <c r="T998" i="2"/>
  <c r="R998" i="2"/>
  <c r="P998" i="2"/>
  <c r="BK998" i="2"/>
  <c r="J998" i="2"/>
  <c r="BE998" i="2" s="1"/>
  <c r="BI995" i="2"/>
  <c r="BH995" i="2"/>
  <c r="BG995" i="2"/>
  <c r="BF995" i="2"/>
  <c r="T995" i="2"/>
  <c r="R995" i="2"/>
  <c r="P995" i="2"/>
  <c r="BK995" i="2"/>
  <c r="J995" i="2"/>
  <c r="BE995" i="2"/>
  <c r="BI992" i="2"/>
  <c r="BH992" i="2"/>
  <c r="BG992" i="2"/>
  <c r="BF992" i="2"/>
  <c r="T992" i="2"/>
  <c r="R992" i="2"/>
  <c r="P992" i="2"/>
  <c r="BK992" i="2"/>
  <c r="J992" i="2"/>
  <c r="BE992" i="2"/>
  <c r="BI988" i="2"/>
  <c r="BH988" i="2"/>
  <c r="BG988" i="2"/>
  <c r="BF988" i="2"/>
  <c r="T988" i="2"/>
  <c r="R988" i="2"/>
  <c r="P988" i="2"/>
  <c r="BK988" i="2"/>
  <c r="J988" i="2"/>
  <c r="BE988" i="2" s="1"/>
  <c r="BI983" i="2"/>
  <c r="BH983" i="2"/>
  <c r="BG983" i="2"/>
  <c r="BF983" i="2"/>
  <c r="T983" i="2"/>
  <c r="R983" i="2"/>
  <c r="P983" i="2"/>
  <c r="BK983" i="2"/>
  <c r="J983" i="2"/>
  <c r="BE983" i="2" s="1"/>
  <c r="BI980" i="2"/>
  <c r="BH980" i="2"/>
  <c r="BG980" i="2"/>
  <c r="BF980" i="2"/>
  <c r="T980" i="2"/>
  <c r="R980" i="2"/>
  <c r="P980" i="2"/>
  <c r="BK980" i="2"/>
  <c r="J980" i="2"/>
  <c r="BE980" i="2"/>
  <c r="BI977" i="2"/>
  <c r="BH977" i="2"/>
  <c r="BG977" i="2"/>
  <c r="BF977" i="2"/>
  <c r="T977" i="2"/>
  <c r="R977" i="2"/>
  <c r="P977" i="2"/>
  <c r="BK977" i="2"/>
  <c r="J977" i="2"/>
  <c r="BE977" i="2"/>
  <c r="BI974" i="2"/>
  <c r="BH974" i="2"/>
  <c r="BG974" i="2"/>
  <c r="BF974" i="2"/>
  <c r="T974" i="2"/>
  <c r="R974" i="2"/>
  <c r="P974" i="2"/>
  <c r="BK974" i="2"/>
  <c r="J974" i="2"/>
  <c r="BE974" i="2" s="1"/>
  <c r="BI971" i="2"/>
  <c r="BH971" i="2"/>
  <c r="BG971" i="2"/>
  <c r="BF971" i="2"/>
  <c r="T971" i="2"/>
  <c r="R971" i="2"/>
  <c r="P971" i="2"/>
  <c r="BK971" i="2"/>
  <c r="J971" i="2"/>
  <c r="BE971" i="2" s="1"/>
  <c r="BI967" i="2"/>
  <c r="BH967" i="2"/>
  <c r="BG967" i="2"/>
  <c r="BF967" i="2"/>
  <c r="T967" i="2"/>
  <c r="R967" i="2"/>
  <c r="P967" i="2"/>
  <c r="BK967" i="2"/>
  <c r="J967" i="2"/>
  <c r="BE967" i="2" s="1"/>
  <c r="BI963" i="2"/>
  <c r="BH963" i="2"/>
  <c r="BG963" i="2"/>
  <c r="BF963" i="2"/>
  <c r="T963" i="2"/>
  <c r="R963" i="2"/>
  <c r="P963" i="2"/>
  <c r="BK963" i="2"/>
  <c r="J963" i="2"/>
  <c r="BE963" i="2"/>
  <c r="BI960" i="2"/>
  <c r="BH960" i="2"/>
  <c r="BG960" i="2"/>
  <c r="BF960" i="2"/>
  <c r="T960" i="2"/>
  <c r="R960" i="2"/>
  <c r="P960" i="2"/>
  <c r="BK960" i="2"/>
  <c r="J960" i="2"/>
  <c r="BE960" i="2" s="1"/>
  <c r="BI957" i="2"/>
  <c r="BH957" i="2"/>
  <c r="BG957" i="2"/>
  <c r="BF957" i="2"/>
  <c r="T957" i="2"/>
  <c r="R957" i="2"/>
  <c r="P957" i="2"/>
  <c r="BK957" i="2"/>
  <c r="J957" i="2"/>
  <c r="BE957" i="2"/>
  <c r="BI954" i="2"/>
  <c r="BH954" i="2"/>
  <c r="BG954" i="2"/>
  <c r="BF954" i="2"/>
  <c r="T954" i="2"/>
  <c r="R954" i="2"/>
  <c r="P954" i="2"/>
  <c r="BK954" i="2"/>
  <c r="J954" i="2"/>
  <c r="BE954" i="2"/>
  <c r="BI951" i="2"/>
  <c r="BH951" i="2"/>
  <c r="BG951" i="2"/>
  <c r="BF951" i="2"/>
  <c r="T951" i="2"/>
  <c r="R951" i="2"/>
  <c r="P951" i="2"/>
  <c r="BK951" i="2"/>
  <c r="J951" i="2"/>
  <c r="BE951" i="2" s="1"/>
  <c r="BI948" i="2"/>
  <c r="BH948" i="2"/>
  <c r="BG948" i="2"/>
  <c r="BF948" i="2"/>
  <c r="T948" i="2"/>
  <c r="R948" i="2"/>
  <c r="P948" i="2"/>
  <c r="BK948" i="2"/>
  <c r="J948" i="2"/>
  <c r="BE948" i="2" s="1"/>
  <c r="BI945" i="2"/>
  <c r="BH945" i="2"/>
  <c r="BG945" i="2"/>
  <c r="BF945" i="2"/>
  <c r="T945" i="2"/>
  <c r="R945" i="2"/>
  <c r="P945" i="2"/>
  <c r="BK945" i="2"/>
  <c r="J945" i="2"/>
  <c r="BE945" i="2" s="1"/>
  <c r="BI942" i="2"/>
  <c r="BH942" i="2"/>
  <c r="BG942" i="2"/>
  <c r="BF942" i="2"/>
  <c r="T942" i="2"/>
  <c r="R942" i="2"/>
  <c r="P942" i="2"/>
  <c r="BK942" i="2"/>
  <c r="J942" i="2"/>
  <c r="BE942" i="2"/>
  <c r="BI939" i="2"/>
  <c r="BH939" i="2"/>
  <c r="BG939" i="2"/>
  <c r="BF939" i="2"/>
  <c r="T939" i="2"/>
  <c r="R939" i="2"/>
  <c r="P939" i="2"/>
  <c r="BK939" i="2"/>
  <c r="J939" i="2"/>
  <c r="BE939" i="2"/>
  <c r="BI936" i="2"/>
  <c r="BH936" i="2"/>
  <c r="BG936" i="2"/>
  <c r="BF936" i="2"/>
  <c r="T936" i="2"/>
  <c r="T915" i="2" s="1"/>
  <c r="R936" i="2"/>
  <c r="P936" i="2"/>
  <c r="BK936" i="2"/>
  <c r="J936" i="2"/>
  <c r="BE936" i="2"/>
  <c r="BI932" i="2"/>
  <c r="BH932" i="2"/>
  <c r="BG932" i="2"/>
  <c r="BF932" i="2"/>
  <c r="T932" i="2"/>
  <c r="R932" i="2"/>
  <c r="P932" i="2"/>
  <c r="BK932" i="2"/>
  <c r="J932" i="2"/>
  <c r="BE932" i="2"/>
  <c r="BI928" i="2"/>
  <c r="BH928" i="2"/>
  <c r="BG928" i="2"/>
  <c r="BF928" i="2"/>
  <c r="T928" i="2"/>
  <c r="R928" i="2"/>
  <c r="P928" i="2"/>
  <c r="BK928" i="2"/>
  <c r="J928" i="2"/>
  <c r="BE928" i="2" s="1"/>
  <c r="BI924" i="2"/>
  <c r="BH924" i="2"/>
  <c r="BG924" i="2"/>
  <c r="BF924" i="2"/>
  <c r="T924" i="2"/>
  <c r="R924" i="2"/>
  <c r="P924" i="2"/>
  <c r="BK924" i="2"/>
  <c r="J924" i="2"/>
  <c r="BE924" i="2"/>
  <c r="BI920" i="2"/>
  <c r="BH920" i="2"/>
  <c r="BG920" i="2"/>
  <c r="BF920" i="2"/>
  <c r="T920" i="2"/>
  <c r="R920" i="2"/>
  <c r="P920" i="2"/>
  <c r="BK920" i="2"/>
  <c r="J920" i="2"/>
  <c r="BE920" i="2" s="1"/>
  <c r="BI916" i="2"/>
  <c r="BH916" i="2"/>
  <c r="BG916" i="2"/>
  <c r="BF916" i="2"/>
  <c r="T916" i="2"/>
  <c r="R916" i="2"/>
  <c r="R915" i="2" s="1"/>
  <c r="P916" i="2"/>
  <c r="P915" i="2"/>
  <c r="BK916" i="2"/>
  <c r="J916" i="2"/>
  <c r="BE916" i="2" s="1"/>
  <c r="BI911" i="2"/>
  <c r="BH911" i="2"/>
  <c r="BG911" i="2"/>
  <c r="BF911" i="2"/>
  <c r="T911" i="2"/>
  <c r="R911" i="2"/>
  <c r="P911" i="2"/>
  <c r="BK911" i="2"/>
  <c r="J911" i="2"/>
  <c r="BE911" i="2" s="1"/>
  <c r="BI907" i="2"/>
  <c r="BH907" i="2"/>
  <c r="BG907" i="2"/>
  <c r="BF907" i="2"/>
  <c r="T907" i="2"/>
  <c r="R907" i="2"/>
  <c r="P907" i="2"/>
  <c r="BK907" i="2"/>
  <c r="J907" i="2"/>
  <c r="BE907" i="2" s="1"/>
  <c r="BI903" i="2"/>
  <c r="BH903" i="2"/>
  <c r="BG903" i="2"/>
  <c r="BF903" i="2"/>
  <c r="T903" i="2"/>
  <c r="R903" i="2"/>
  <c r="P903" i="2"/>
  <c r="BK903" i="2"/>
  <c r="J903" i="2"/>
  <c r="BE903" i="2"/>
  <c r="BI899" i="2"/>
  <c r="BH899" i="2"/>
  <c r="BG899" i="2"/>
  <c r="BF899" i="2"/>
  <c r="T899" i="2"/>
  <c r="R899" i="2"/>
  <c r="P899" i="2"/>
  <c r="BK899" i="2"/>
  <c r="J899" i="2"/>
  <c r="BE899" i="2"/>
  <c r="BI895" i="2"/>
  <c r="BH895" i="2"/>
  <c r="BG895" i="2"/>
  <c r="BF895" i="2"/>
  <c r="T895" i="2"/>
  <c r="R895" i="2"/>
  <c r="R886" i="2" s="1"/>
  <c r="P895" i="2"/>
  <c r="BK895" i="2"/>
  <c r="J895" i="2"/>
  <c r="BE895" i="2" s="1"/>
  <c r="BI891" i="2"/>
  <c r="BH891" i="2"/>
  <c r="BG891" i="2"/>
  <c r="BF891" i="2"/>
  <c r="T891" i="2"/>
  <c r="R891" i="2"/>
  <c r="P891" i="2"/>
  <c r="BK891" i="2"/>
  <c r="J891" i="2"/>
  <c r="BE891" i="2" s="1"/>
  <c r="BI887" i="2"/>
  <c r="BH887" i="2"/>
  <c r="BG887" i="2"/>
  <c r="BF887" i="2"/>
  <c r="T887" i="2"/>
  <c r="T886" i="2"/>
  <c r="R887" i="2"/>
  <c r="P887" i="2"/>
  <c r="P886" i="2"/>
  <c r="BK887" i="2"/>
  <c r="J887" i="2"/>
  <c r="BE887" i="2"/>
  <c r="BI883" i="2"/>
  <c r="BH883" i="2"/>
  <c r="BG883" i="2"/>
  <c r="BF883" i="2"/>
  <c r="T883" i="2"/>
  <c r="R883" i="2"/>
  <c r="P883" i="2"/>
  <c r="BK883" i="2"/>
  <c r="J883" i="2"/>
  <c r="BE883" i="2"/>
  <c r="BI880" i="2"/>
  <c r="BH880" i="2"/>
  <c r="BG880" i="2"/>
  <c r="BF880" i="2"/>
  <c r="T880" i="2"/>
  <c r="R880" i="2"/>
  <c r="P880" i="2"/>
  <c r="BK880" i="2"/>
  <c r="J880" i="2"/>
  <c r="BE880" i="2" s="1"/>
  <c r="BI877" i="2"/>
  <c r="BH877" i="2"/>
  <c r="BG877" i="2"/>
  <c r="BF877" i="2"/>
  <c r="T877" i="2"/>
  <c r="R877" i="2"/>
  <c r="P877" i="2"/>
  <c r="BK877" i="2"/>
  <c r="J877" i="2"/>
  <c r="BE877" i="2"/>
  <c r="BI874" i="2"/>
  <c r="BH874" i="2"/>
  <c r="BG874" i="2"/>
  <c r="BF874" i="2"/>
  <c r="T874" i="2"/>
  <c r="R874" i="2"/>
  <c r="P874" i="2"/>
  <c r="BK874" i="2"/>
  <c r="J874" i="2"/>
  <c r="BE874" i="2" s="1"/>
  <c r="BI871" i="2"/>
  <c r="BH871" i="2"/>
  <c r="BG871" i="2"/>
  <c r="BF871" i="2"/>
  <c r="T871" i="2"/>
  <c r="R871" i="2"/>
  <c r="P871" i="2"/>
  <c r="BK871" i="2"/>
  <c r="J871" i="2"/>
  <c r="BE871" i="2" s="1"/>
  <c r="BI868" i="2"/>
  <c r="BH868" i="2"/>
  <c r="BG868" i="2"/>
  <c r="BF868" i="2"/>
  <c r="T868" i="2"/>
  <c r="R868" i="2"/>
  <c r="P868" i="2"/>
  <c r="BK868" i="2"/>
  <c r="J868" i="2"/>
  <c r="BE868" i="2" s="1"/>
  <c r="BI865" i="2"/>
  <c r="BH865" i="2"/>
  <c r="BG865" i="2"/>
  <c r="BF865" i="2"/>
  <c r="T865" i="2"/>
  <c r="R865" i="2"/>
  <c r="P865" i="2"/>
  <c r="BK865" i="2"/>
  <c r="J865" i="2"/>
  <c r="BE865" i="2"/>
  <c r="BI862" i="2"/>
  <c r="BH862" i="2"/>
  <c r="BG862" i="2"/>
  <c r="BF862" i="2"/>
  <c r="T862" i="2"/>
  <c r="R862" i="2"/>
  <c r="P862" i="2"/>
  <c r="BK862" i="2"/>
  <c r="J862" i="2"/>
  <c r="BE862" i="2" s="1"/>
  <c r="BI859" i="2"/>
  <c r="BH859" i="2"/>
  <c r="BG859" i="2"/>
  <c r="BF859" i="2"/>
  <c r="T859" i="2"/>
  <c r="R859" i="2"/>
  <c r="P859" i="2"/>
  <c r="BK859" i="2"/>
  <c r="J859" i="2"/>
  <c r="BE859" i="2" s="1"/>
  <c r="BI856" i="2"/>
  <c r="BH856" i="2"/>
  <c r="BG856" i="2"/>
  <c r="BF856" i="2"/>
  <c r="T856" i="2"/>
  <c r="R856" i="2"/>
  <c r="P856" i="2"/>
  <c r="BK856" i="2"/>
  <c r="J856" i="2"/>
  <c r="BE856" i="2" s="1"/>
  <c r="BI853" i="2"/>
  <c r="BH853" i="2"/>
  <c r="BG853" i="2"/>
  <c r="BF853" i="2"/>
  <c r="T853" i="2"/>
  <c r="R853" i="2"/>
  <c r="P853" i="2"/>
  <c r="BK853" i="2"/>
  <c r="J853" i="2"/>
  <c r="BE853" i="2" s="1"/>
  <c r="BI850" i="2"/>
  <c r="BH850" i="2"/>
  <c r="BG850" i="2"/>
  <c r="BF850" i="2"/>
  <c r="T850" i="2"/>
  <c r="R850" i="2"/>
  <c r="P850" i="2"/>
  <c r="BK850" i="2"/>
  <c r="J850" i="2"/>
  <c r="BE850" i="2" s="1"/>
  <c r="BI847" i="2"/>
  <c r="BH847" i="2"/>
  <c r="BG847" i="2"/>
  <c r="BF847" i="2"/>
  <c r="T847" i="2"/>
  <c r="R847" i="2"/>
  <c r="P847" i="2"/>
  <c r="BK847" i="2"/>
  <c r="J847" i="2"/>
  <c r="BE847" i="2" s="1"/>
  <c r="BI844" i="2"/>
  <c r="BH844" i="2"/>
  <c r="BG844" i="2"/>
  <c r="BF844" i="2"/>
  <c r="T844" i="2"/>
  <c r="R844" i="2"/>
  <c r="P844" i="2"/>
  <c r="BK844" i="2"/>
  <c r="J844" i="2"/>
  <c r="BE844" i="2"/>
  <c r="BI841" i="2"/>
  <c r="BH841" i="2"/>
  <c r="BG841" i="2"/>
  <c r="BF841" i="2"/>
  <c r="T841" i="2"/>
  <c r="R841" i="2"/>
  <c r="P841" i="2"/>
  <c r="BK841" i="2"/>
  <c r="J841" i="2"/>
  <c r="BE841" i="2"/>
  <c r="BI838" i="2"/>
  <c r="BH838" i="2"/>
  <c r="BG838" i="2"/>
  <c r="BF838" i="2"/>
  <c r="T838" i="2"/>
  <c r="R838" i="2"/>
  <c r="P838" i="2"/>
  <c r="BK838" i="2"/>
  <c r="J838" i="2"/>
  <c r="BE838" i="2"/>
  <c r="BI835" i="2"/>
  <c r="BH835" i="2"/>
  <c r="BG835" i="2"/>
  <c r="BF835" i="2"/>
  <c r="T835" i="2"/>
  <c r="R835" i="2"/>
  <c r="P835" i="2"/>
  <c r="BK835" i="2"/>
  <c r="J835" i="2"/>
  <c r="BE835" i="2"/>
  <c r="BI832" i="2"/>
  <c r="BH832" i="2"/>
  <c r="BG832" i="2"/>
  <c r="BF832" i="2"/>
  <c r="T832" i="2"/>
  <c r="R832" i="2"/>
  <c r="P832" i="2"/>
  <c r="BK832" i="2"/>
  <c r="J832" i="2"/>
  <c r="BE832" i="2" s="1"/>
  <c r="BI829" i="2"/>
  <c r="BH829" i="2"/>
  <c r="BG829" i="2"/>
  <c r="BF829" i="2"/>
  <c r="T829" i="2"/>
  <c r="R829" i="2"/>
  <c r="P829" i="2"/>
  <c r="BK829" i="2"/>
  <c r="J829" i="2"/>
  <c r="BE829" i="2"/>
  <c r="BI826" i="2"/>
  <c r="BH826" i="2"/>
  <c r="BG826" i="2"/>
  <c r="BF826" i="2"/>
  <c r="T826" i="2"/>
  <c r="R826" i="2"/>
  <c r="P826" i="2"/>
  <c r="BK826" i="2"/>
  <c r="J826" i="2"/>
  <c r="BE826" i="2" s="1"/>
  <c r="BI823" i="2"/>
  <c r="BH823" i="2"/>
  <c r="BG823" i="2"/>
  <c r="BF823" i="2"/>
  <c r="T823" i="2"/>
  <c r="R823" i="2"/>
  <c r="R807" i="2" s="1"/>
  <c r="P823" i="2"/>
  <c r="BK823" i="2"/>
  <c r="J823" i="2"/>
  <c r="BE823" i="2" s="1"/>
  <c r="BI820" i="2"/>
  <c r="BH820" i="2"/>
  <c r="BG820" i="2"/>
  <c r="BF820" i="2"/>
  <c r="T820" i="2"/>
  <c r="R820" i="2"/>
  <c r="P820" i="2"/>
  <c r="BK820" i="2"/>
  <c r="J820" i="2"/>
  <c r="BE820" i="2" s="1"/>
  <c r="BI817" i="2"/>
  <c r="BH817" i="2"/>
  <c r="BG817" i="2"/>
  <c r="BF817" i="2"/>
  <c r="T817" i="2"/>
  <c r="R817" i="2"/>
  <c r="P817" i="2"/>
  <c r="BK817" i="2"/>
  <c r="J817" i="2"/>
  <c r="BE817" i="2" s="1"/>
  <c r="BI814" i="2"/>
  <c r="BH814" i="2"/>
  <c r="BG814" i="2"/>
  <c r="BF814" i="2"/>
  <c r="T814" i="2"/>
  <c r="R814" i="2"/>
  <c r="P814" i="2"/>
  <c r="BK814" i="2"/>
  <c r="J814" i="2"/>
  <c r="BE814" i="2" s="1"/>
  <c r="BI811" i="2"/>
  <c r="BH811" i="2"/>
  <c r="BG811" i="2"/>
  <c r="BF811" i="2"/>
  <c r="T811" i="2"/>
  <c r="R811" i="2"/>
  <c r="P811" i="2"/>
  <c r="BK811" i="2"/>
  <c r="J811" i="2"/>
  <c r="BE811" i="2"/>
  <c r="BI808" i="2"/>
  <c r="BH808" i="2"/>
  <c r="BG808" i="2"/>
  <c r="BF808" i="2"/>
  <c r="T808" i="2"/>
  <c r="T807" i="2"/>
  <c r="R808" i="2"/>
  <c r="P808" i="2"/>
  <c r="P807" i="2"/>
  <c r="BK808" i="2"/>
  <c r="J808" i="2"/>
  <c r="BE808" i="2"/>
  <c r="BI804" i="2"/>
  <c r="BH804" i="2"/>
  <c r="BG804" i="2"/>
  <c r="BF804" i="2"/>
  <c r="T804" i="2"/>
  <c r="R804" i="2"/>
  <c r="P804" i="2"/>
  <c r="BK804" i="2"/>
  <c r="J804" i="2"/>
  <c r="BE804" i="2" s="1"/>
  <c r="BI801" i="2"/>
  <c r="BH801" i="2"/>
  <c r="BG801" i="2"/>
  <c r="BF801" i="2"/>
  <c r="T801" i="2"/>
  <c r="R801" i="2"/>
  <c r="P801" i="2"/>
  <c r="BK801" i="2"/>
  <c r="J801" i="2"/>
  <c r="BE801" i="2" s="1"/>
  <c r="BI798" i="2"/>
  <c r="BH798" i="2"/>
  <c r="BG798" i="2"/>
  <c r="BF798" i="2"/>
  <c r="T798" i="2"/>
  <c r="R798" i="2"/>
  <c r="P798" i="2"/>
  <c r="BK798" i="2"/>
  <c r="J798" i="2"/>
  <c r="BE798" i="2" s="1"/>
  <c r="BI795" i="2"/>
  <c r="BH795" i="2"/>
  <c r="BG795" i="2"/>
  <c r="BF795" i="2"/>
  <c r="T795" i="2"/>
  <c r="R795" i="2"/>
  <c r="R780" i="2" s="1"/>
  <c r="P795" i="2"/>
  <c r="BK795" i="2"/>
  <c r="J795" i="2"/>
  <c r="BE795" i="2"/>
  <c r="BI792" i="2"/>
  <c r="BH792" i="2"/>
  <c r="BG792" i="2"/>
  <c r="BF792" i="2"/>
  <c r="T792" i="2"/>
  <c r="R792" i="2"/>
  <c r="P792" i="2"/>
  <c r="BK792" i="2"/>
  <c r="J792" i="2"/>
  <c r="BE792" i="2"/>
  <c r="BI788" i="2"/>
  <c r="BH788" i="2"/>
  <c r="BG788" i="2"/>
  <c r="BF788" i="2"/>
  <c r="T788" i="2"/>
  <c r="R788" i="2"/>
  <c r="P788" i="2"/>
  <c r="BK788" i="2"/>
  <c r="J788" i="2"/>
  <c r="BE788" i="2" s="1"/>
  <c r="BI785" i="2"/>
  <c r="BH785" i="2"/>
  <c r="BG785" i="2"/>
  <c r="BF785" i="2"/>
  <c r="T785" i="2"/>
  <c r="R785" i="2"/>
  <c r="P785" i="2"/>
  <c r="BK785" i="2"/>
  <c r="J785" i="2"/>
  <c r="BE785" i="2" s="1"/>
  <c r="BI781" i="2"/>
  <c r="BH781" i="2"/>
  <c r="BG781" i="2"/>
  <c r="BF781" i="2"/>
  <c r="T781" i="2"/>
  <c r="T780" i="2"/>
  <c r="R781" i="2"/>
  <c r="P781" i="2"/>
  <c r="P780" i="2"/>
  <c r="BK781" i="2"/>
  <c r="J781" i="2"/>
  <c r="BE781" i="2" s="1"/>
  <c r="BI777" i="2"/>
  <c r="BH777" i="2"/>
  <c r="BG777" i="2"/>
  <c r="BF777" i="2"/>
  <c r="T777" i="2"/>
  <c r="R777" i="2"/>
  <c r="P777" i="2"/>
  <c r="BK777" i="2"/>
  <c r="J777" i="2"/>
  <c r="BE777" i="2" s="1"/>
  <c r="BI774" i="2"/>
  <c r="BH774" i="2"/>
  <c r="BG774" i="2"/>
  <c r="BF774" i="2"/>
  <c r="T774" i="2"/>
  <c r="R774" i="2"/>
  <c r="P774" i="2"/>
  <c r="BK774" i="2"/>
  <c r="J774" i="2"/>
  <c r="BE774" i="2" s="1"/>
  <c r="BI771" i="2"/>
  <c r="BH771" i="2"/>
  <c r="BG771" i="2"/>
  <c r="BF771" i="2"/>
  <c r="T771" i="2"/>
  <c r="R771" i="2"/>
  <c r="P771" i="2"/>
  <c r="BK771" i="2"/>
  <c r="J771" i="2"/>
  <c r="BE771" i="2"/>
  <c r="BI768" i="2"/>
  <c r="BH768" i="2"/>
  <c r="BG768" i="2"/>
  <c r="BF768" i="2"/>
  <c r="T768" i="2"/>
  <c r="R768" i="2"/>
  <c r="P768" i="2"/>
  <c r="BK768" i="2"/>
  <c r="J768" i="2"/>
  <c r="BE768" i="2"/>
  <c r="BI765" i="2"/>
  <c r="BH765" i="2"/>
  <c r="BG765" i="2"/>
  <c r="BF765" i="2"/>
  <c r="T765" i="2"/>
  <c r="R765" i="2"/>
  <c r="P765" i="2"/>
  <c r="BK765" i="2"/>
  <c r="J765" i="2"/>
  <c r="BE765" i="2"/>
  <c r="BI762" i="2"/>
  <c r="BH762" i="2"/>
  <c r="BG762" i="2"/>
  <c r="BF762" i="2"/>
  <c r="T762" i="2"/>
  <c r="R762" i="2"/>
  <c r="P762" i="2"/>
  <c r="BK762" i="2"/>
  <c r="J762" i="2"/>
  <c r="BE762" i="2"/>
  <c r="BI759" i="2"/>
  <c r="BH759" i="2"/>
  <c r="BG759" i="2"/>
  <c r="BF759" i="2"/>
  <c r="T759" i="2"/>
  <c r="R759" i="2"/>
  <c r="P759" i="2"/>
  <c r="BK759" i="2"/>
  <c r="J759" i="2"/>
  <c r="BE759" i="2"/>
  <c r="BI756" i="2"/>
  <c r="BH756" i="2"/>
  <c r="BG756" i="2"/>
  <c r="BF756" i="2"/>
  <c r="T756" i="2"/>
  <c r="R756" i="2"/>
  <c r="P756" i="2"/>
  <c r="BK756" i="2"/>
  <c r="J756" i="2"/>
  <c r="BE756" i="2" s="1"/>
  <c r="BI753" i="2"/>
  <c r="BH753" i="2"/>
  <c r="BG753" i="2"/>
  <c r="BF753" i="2"/>
  <c r="T753" i="2"/>
  <c r="R753" i="2"/>
  <c r="P753" i="2"/>
  <c r="BK753" i="2"/>
  <c r="J753" i="2"/>
  <c r="BE753" i="2" s="1"/>
  <c r="BI750" i="2"/>
  <c r="BH750" i="2"/>
  <c r="BG750" i="2"/>
  <c r="BF750" i="2"/>
  <c r="T750" i="2"/>
  <c r="R750" i="2"/>
  <c r="P750" i="2"/>
  <c r="BK750" i="2"/>
  <c r="J750" i="2"/>
  <c r="BE750" i="2" s="1"/>
  <c r="BI747" i="2"/>
  <c r="BH747" i="2"/>
  <c r="BG747" i="2"/>
  <c r="BF747" i="2"/>
  <c r="T747" i="2"/>
  <c r="R747" i="2"/>
  <c r="R737" i="2" s="1"/>
  <c r="P747" i="2"/>
  <c r="BK747" i="2"/>
  <c r="J747" i="2"/>
  <c r="BE747" i="2" s="1"/>
  <c r="BI744" i="2"/>
  <c r="BH744" i="2"/>
  <c r="BG744" i="2"/>
  <c r="BF744" i="2"/>
  <c r="T744" i="2"/>
  <c r="R744" i="2"/>
  <c r="P744" i="2"/>
  <c r="BK744" i="2"/>
  <c r="J744" i="2"/>
  <c r="BE744" i="2" s="1"/>
  <c r="BI741" i="2"/>
  <c r="BH741" i="2"/>
  <c r="BG741" i="2"/>
  <c r="BF741" i="2"/>
  <c r="T741" i="2"/>
  <c r="R741" i="2"/>
  <c r="P741" i="2"/>
  <c r="BK741" i="2"/>
  <c r="J741" i="2"/>
  <c r="BE741" i="2"/>
  <c r="BI738" i="2"/>
  <c r="BH738" i="2"/>
  <c r="BG738" i="2"/>
  <c r="BF738" i="2"/>
  <c r="T738" i="2"/>
  <c r="T737" i="2"/>
  <c r="R738" i="2"/>
  <c r="P738" i="2"/>
  <c r="P737" i="2" s="1"/>
  <c r="BK738" i="2"/>
  <c r="BK737" i="2"/>
  <c r="J737" i="2" s="1"/>
  <c r="J73" i="2" s="1"/>
  <c r="J738" i="2"/>
  <c r="BE738" i="2" s="1"/>
  <c r="BI734" i="2"/>
  <c r="BH734" i="2"/>
  <c r="BG734" i="2"/>
  <c r="BF734" i="2"/>
  <c r="T734" i="2"/>
  <c r="T733" i="2" s="1"/>
  <c r="R734" i="2"/>
  <c r="R733" i="2"/>
  <c r="P734" i="2"/>
  <c r="P733" i="2"/>
  <c r="BK734" i="2"/>
  <c r="BK733" i="2"/>
  <c r="J733" i="2" s="1"/>
  <c r="J72" i="2" s="1"/>
  <c r="J734" i="2"/>
  <c r="BE734" i="2" s="1"/>
  <c r="BI730" i="2"/>
  <c r="BH730" i="2"/>
  <c r="BG730" i="2"/>
  <c r="BF730" i="2"/>
  <c r="T730" i="2"/>
  <c r="R730" i="2"/>
  <c r="P730" i="2"/>
  <c r="BK730" i="2"/>
  <c r="J730" i="2"/>
  <c r="BE730" i="2"/>
  <c r="BI727" i="2"/>
  <c r="BH727" i="2"/>
  <c r="BG727" i="2"/>
  <c r="BF727" i="2"/>
  <c r="T727" i="2"/>
  <c r="R727" i="2"/>
  <c r="P727" i="2"/>
  <c r="BK727" i="2"/>
  <c r="J727" i="2"/>
  <c r="BE727" i="2"/>
  <c r="BI724" i="2"/>
  <c r="BH724" i="2"/>
  <c r="BG724" i="2"/>
  <c r="BF724" i="2"/>
  <c r="T724" i="2"/>
  <c r="R724" i="2"/>
  <c r="P724" i="2"/>
  <c r="BK724" i="2"/>
  <c r="J724" i="2"/>
  <c r="BE724" i="2" s="1"/>
  <c r="BI721" i="2"/>
  <c r="BH721" i="2"/>
  <c r="BG721" i="2"/>
  <c r="BF721" i="2"/>
  <c r="T721" i="2"/>
  <c r="R721" i="2"/>
  <c r="P721" i="2"/>
  <c r="BK721" i="2"/>
  <c r="J721" i="2"/>
  <c r="BE721" i="2"/>
  <c r="BI718" i="2"/>
  <c r="BH718" i="2"/>
  <c r="BG718" i="2"/>
  <c r="BF718" i="2"/>
  <c r="T718" i="2"/>
  <c r="R718" i="2"/>
  <c r="R711" i="2" s="1"/>
  <c r="P718" i="2"/>
  <c r="BK718" i="2"/>
  <c r="J718" i="2"/>
  <c r="BE718" i="2" s="1"/>
  <c r="BI715" i="2"/>
  <c r="BH715" i="2"/>
  <c r="BG715" i="2"/>
  <c r="BF715" i="2"/>
  <c r="T715" i="2"/>
  <c r="R715" i="2"/>
  <c r="P715" i="2"/>
  <c r="BK715" i="2"/>
  <c r="J715" i="2"/>
  <c r="BE715" i="2"/>
  <c r="BI712" i="2"/>
  <c r="BH712" i="2"/>
  <c r="BG712" i="2"/>
  <c r="BF712" i="2"/>
  <c r="T712" i="2"/>
  <c r="T711" i="2"/>
  <c r="R712" i="2"/>
  <c r="P712" i="2"/>
  <c r="P711" i="2"/>
  <c r="BK712" i="2"/>
  <c r="J712" i="2"/>
  <c r="BE712" i="2"/>
  <c r="BI708" i="2"/>
  <c r="BH708" i="2"/>
  <c r="BG708" i="2"/>
  <c r="BF708" i="2"/>
  <c r="T708" i="2"/>
  <c r="R708" i="2"/>
  <c r="P708" i="2"/>
  <c r="BK708" i="2"/>
  <c r="J708" i="2"/>
  <c r="BE708" i="2" s="1"/>
  <c r="BI705" i="2"/>
  <c r="BH705" i="2"/>
  <c r="BG705" i="2"/>
  <c r="BF705" i="2"/>
  <c r="T705" i="2"/>
  <c r="R705" i="2"/>
  <c r="P705" i="2"/>
  <c r="BK705" i="2"/>
  <c r="J705" i="2"/>
  <c r="BE705" i="2" s="1"/>
  <c r="BI702" i="2"/>
  <c r="BH702" i="2"/>
  <c r="BG702" i="2"/>
  <c r="BF702" i="2"/>
  <c r="T702" i="2"/>
  <c r="R702" i="2"/>
  <c r="P702" i="2"/>
  <c r="BK702" i="2"/>
  <c r="J702" i="2"/>
  <c r="BE702" i="2"/>
  <c r="BI699" i="2"/>
  <c r="BH699" i="2"/>
  <c r="BG699" i="2"/>
  <c r="BF699" i="2"/>
  <c r="T699" i="2"/>
  <c r="R699" i="2"/>
  <c r="P699" i="2"/>
  <c r="BK699" i="2"/>
  <c r="J699" i="2"/>
  <c r="BE699" i="2"/>
  <c r="BI696" i="2"/>
  <c r="BH696" i="2"/>
  <c r="BG696" i="2"/>
  <c r="BF696" i="2"/>
  <c r="T696" i="2"/>
  <c r="T695" i="2" s="1"/>
  <c r="R696" i="2"/>
  <c r="R695" i="2"/>
  <c r="P696" i="2"/>
  <c r="P695" i="2"/>
  <c r="BK696" i="2"/>
  <c r="J696" i="2"/>
  <c r="BE696" i="2" s="1"/>
  <c r="BI692" i="2"/>
  <c r="BH692" i="2"/>
  <c r="BG692" i="2"/>
  <c r="BF692" i="2"/>
  <c r="T692" i="2"/>
  <c r="R692" i="2"/>
  <c r="P692" i="2"/>
  <c r="BK692" i="2"/>
  <c r="J692" i="2"/>
  <c r="BE692" i="2"/>
  <c r="BI689" i="2"/>
  <c r="BH689" i="2"/>
  <c r="BG689" i="2"/>
  <c r="BF689" i="2"/>
  <c r="T689" i="2"/>
  <c r="R689" i="2"/>
  <c r="P689" i="2"/>
  <c r="BK689" i="2"/>
  <c r="J689" i="2"/>
  <c r="BE689" i="2" s="1"/>
  <c r="BI686" i="2"/>
  <c r="BH686" i="2"/>
  <c r="BG686" i="2"/>
  <c r="BF686" i="2"/>
  <c r="T686" i="2"/>
  <c r="R686" i="2"/>
  <c r="P686" i="2"/>
  <c r="BK686" i="2"/>
  <c r="J686" i="2"/>
  <c r="BE686" i="2" s="1"/>
  <c r="BI683" i="2"/>
  <c r="BH683" i="2"/>
  <c r="BG683" i="2"/>
  <c r="BF683" i="2"/>
  <c r="T683" i="2"/>
  <c r="R683" i="2"/>
  <c r="P683" i="2"/>
  <c r="BK683" i="2"/>
  <c r="J683" i="2"/>
  <c r="BE683" i="2" s="1"/>
  <c r="BI680" i="2"/>
  <c r="BH680" i="2"/>
  <c r="BG680" i="2"/>
  <c r="BF680" i="2"/>
  <c r="T680" i="2"/>
  <c r="R680" i="2"/>
  <c r="R673" i="2" s="1"/>
  <c r="P680" i="2"/>
  <c r="BK680" i="2"/>
  <c r="J680" i="2"/>
  <c r="BE680" i="2" s="1"/>
  <c r="BI677" i="2"/>
  <c r="BH677" i="2"/>
  <c r="BG677" i="2"/>
  <c r="BF677" i="2"/>
  <c r="T677" i="2"/>
  <c r="R677" i="2"/>
  <c r="P677" i="2"/>
  <c r="BK677" i="2"/>
  <c r="J677" i="2"/>
  <c r="BE677" i="2" s="1"/>
  <c r="BI674" i="2"/>
  <c r="BH674" i="2"/>
  <c r="BG674" i="2"/>
  <c r="BF674" i="2"/>
  <c r="T674" i="2"/>
  <c r="T673" i="2"/>
  <c r="R674" i="2"/>
  <c r="P674" i="2"/>
  <c r="P673" i="2"/>
  <c r="BK674" i="2"/>
  <c r="J674" i="2"/>
  <c r="BE674" i="2"/>
  <c r="BI670" i="2"/>
  <c r="BH670" i="2"/>
  <c r="BG670" i="2"/>
  <c r="BF670" i="2"/>
  <c r="T670" i="2"/>
  <c r="R670" i="2"/>
  <c r="P670" i="2"/>
  <c r="BK670" i="2"/>
  <c r="J670" i="2"/>
  <c r="BE670" i="2" s="1"/>
  <c r="BI667" i="2"/>
  <c r="BH667" i="2"/>
  <c r="BG667" i="2"/>
  <c r="BF667" i="2"/>
  <c r="T667" i="2"/>
  <c r="R667" i="2"/>
  <c r="P667" i="2"/>
  <c r="BK667" i="2"/>
  <c r="J667" i="2"/>
  <c r="BE667" i="2" s="1"/>
  <c r="BI664" i="2"/>
  <c r="BH664" i="2"/>
  <c r="BG664" i="2"/>
  <c r="BF664" i="2"/>
  <c r="T664" i="2"/>
  <c r="R664" i="2"/>
  <c r="P664" i="2"/>
  <c r="BK664" i="2"/>
  <c r="J664" i="2"/>
  <c r="BE664" i="2" s="1"/>
  <c r="BI661" i="2"/>
  <c r="BH661" i="2"/>
  <c r="BG661" i="2"/>
  <c r="BF661" i="2"/>
  <c r="T661" i="2"/>
  <c r="R661" i="2"/>
  <c r="R657" i="2" s="1"/>
  <c r="P661" i="2"/>
  <c r="BK661" i="2"/>
  <c r="J661" i="2"/>
  <c r="BE661" i="2" s="1"/>
  <c r="BI658" i="2"/>
  <c r="BH658" i="2"/>
  <c r="BG658" i="2"/>
  <c r="BF658" i="2"/>
  <c r="T658" i="2"/>
  <c r="T657" i="2" s="1"/>
  <c r="R658" i="2"/>
  <c r="P658" i="2"/>
  <c r="P657" i="2"/>
  <c r="BK658" i="2"/>
  <c r="J658" i="2"/>
  <c r="BE658" i="2" s="1"/>
  <c r="BI654" i="2"/>
  <c r="BH654" i="2"/>
  <c r="BG654" i="2"/>
  <c r="BF654" i="2"/>
  <c r="T654" i="2"/>
  <c r="R654" i="2"/>
  <c r="P654" i="2"/>
  <c r="BK654" i="2"/>
  <c r="J654" i="2"/>
  <c r="BE654" i="2"/>
  <c r="BI651" i="2"/>
  <c r="BH651" i="2"/>
  <c r="BG651" i="2"/>
  <c r="BF651" i="2"/>
  <c r="T651" i="2"/>
  <c r="R651" i="2"/>
  <c r="P651" i="2"/>
  <c r="BK651" i="2"/>
  <c r="J651" i="2"/>
  <c r="BE651" i="2" s="1"/>
  <c r="BI648" i="2"/>
  <c r="BH648" i="2"/>
  <c r="BG648" i="2"/>
  <c r="BF648" i="2"/>
  <c r="T648" i="2"/>
  <c r="R648" i="2"/>
  <c r="P648" i="2"/>
  <c r="BK648" i="2"/>
  <c r="J648" i="2"/>
  <c r="BE648" i="2" s="1"/>
  <c r="BI645" i="2"/>
  <c r="BH645" i="2"/>
  <c r="BG645" i="2"/>
  <c r="BF645" i="2"/>
  <c r="T645" i="2"/>
  <c r="R645" i="2"/>
  <c r="P645" i="2"/>
  <c r="BK645" i="2"/>
  <c r="J645" i="2"/>
  <c r="BE645" i="2"/>
  <c r="BI642" i="2"/>
  <c r="BH642" i="2"/>
  <c r="BG642" i="2"/>
  <c r="BF642" i="2"/>
  <c r="T642" i="2"/>
  <c r="R642" i="2"/>
  <c r="P642" i="2"/>
  <c r="BK642" i="2"/>
  <c r="J642" i="2"/>
  <c r="BE642" i="2" s="1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R636" i="2"/>
  <c r="P636" i="2"/>
  <c r="BK636" i="2"/>
  <c r="J636" i="2"/>
  <c r="BE636" i="2" s="1"/>
  <c r="BI633" i="2"/>
  <c r="BH633" i="2"/>
  <c r="BG633" i="2"/>
  <c r="BF633" i="2"/>
  <c r="T633" i="2"/>
  <c r="R633" i="2"/>
  <c r="P633" i="2"/>
  <c r="BK633" i="2"/>
  <c r="J633" i="2"/>
  <c r="BE633" i="2" s="1"/>
  <c r="BI630" i="2"/>
  <c r="BH630" i="2"/>
  <c r="BG630" i="2"/>
  <c r="BF630" i="2"/>
  <c r="T630" i="2"/>
  <c r="R630" i="2"/>
  <c r="P630" i="2"/>
  <c r="BK630" i="2"/>
  <c r="J630" i="2"/>
  <c r="BE630" i="2"/>
  <c r="BI627" i="2"/>
  <c r="BH627" i="2"/>
  <c r="BG627" i="2"/>
  <c r="BF627" i="2"/>
  <c r="T627" i="2"/>
  <c r="R627" i="2"/>
  <c r="P627" i="2"/>
  <c r="BK627" i="2"/>
  <c r="J627" i="2"/>
  <c r="BE627" i="2" s="1"/>
  <c r="BI624" i="2"/>
  <c r="BH624" i="2"/>
  <c r="BG624" i="2"/>
  <c r="BF624" i="2"/>
  <c r="T624" i="2"/>
  <c r="R624" i="2"/>
  <c r="P624" i="2"/>
  <c r="BK624" i="2"/>
  <c r="J624" i="2"/>
  <c r="BE624" i="2" s="1"/>
  <c r="BI621" i="2"/>
  <c r="BH621" i="2"/>
  <c r="BG621" i="2"/>
  <c r="BF621" i="2"/>
  <c r="T621" i="2"/>
  <c r="R621" i="2"/>
  <c r="P621" i="2"/>
  <c r="BK621" i="2"/>
  <c r="J621" i="2"/>
  <c r="BE621" i="2"/>
  <c r="BI618" i="2"/>
  <c r="BH618" i="2"/>
  <c r="BG618" i="2"/>
  <c r="BF618" i="2"/>
  <c r="T618" i="2"/>
  <c r="R618" i="2"/>
  <c r="P618" i="2"/>
  <c r="BK618" i="2"/>
  <c r="J618" i="2"/>
  <c r="BE618" i="2"/>
  <c r="BI615" i="2"/>
  <c r="BH615" i="2"/>
  <c r="BG615" i="2"/>
  <c r="BF615" i="2"/>
  <c r="T615" i="2"/>
  <c r="R615" i="2"/>
  <c r="P615" i="2"/>
  <c r="BK615" i="2"/>
  <c r="J615" i="2"/>
  <c r="BE615" i="2" s="1"/>
  <c r="BI612" i="2"/>
  <c r="BH612" i="2"/>
  <c r="BG612" i="2"/>
  <c r="BF612" i="2"/>
  <c r="T612" i="2"/>
  <c r="R612" i="2"/>
  <c r="P612" i="2"/>
  <c r="BK612" i="2"/>
  <c r="J612" i="2"/>
  <c r="BE612" i="2"/>
  <c r="BI609" i="2"/>
  <c r="BH609" i="2"/>
  <c r="BG609" i="2"/>
  <c r="BF609" i="2"/>
  <c r="T609" i="2"/>
  <c r="R609" i="2"/>
  <c r="P609" i="2"/>
  <c r="BK609" i="2"/>
  <c r="J609" i="2"/>
  <c r="BE609" i="2" s="1"/>
  <c r="BI606" i="2"/>
  <c r="BH606" i="2"/>
  <c r="BG606" i="2"/>
  <c r="BF606" i="2"/>
  <c r="T606" i="2"/>
  <c r="R606" i="2"/>
  <c r="P606" i="2"/>
  <c r="BK606" i="2"/>
  <c r="J606" i="2"/>
  <c r="BE606" i="2" s="1"/>
  <c r="BI603" i="2"/>
  <c r="BH603" i="2"/>
  <c r="BG603" i="2"/>
  <c r="BF603" i="2"/>
  <c r="T603" i="2"/>
  <c r="R603" i="2"/>
  <c r="P603" i="2"/>
  <c r="BK603" i="2"/>
  <c r="J603" i="2"/>
  <c r="BE603" i="2"/>
  <c r="BI600" i="2"/>
  <c r="BH600" i="2"/>
  <c r="BG600" i="2"/>
  <c r="BF600" i="2"/>
  <c r="T600" i="2"/>
  <c r="R600" i="2"/>
  <c r="P600" i="2"/>
  <c r="BK600" i="2"/>
  <c r="J600" i="2"/>
  <c r="BE600" i="2"/>
  <c r="BI597" i="2"/>
  <c r="BH597" i="2"/>
  <c r="BG597" i="2"/>
  <c r="BF597" i="2"/>
  <c r="T597" i="2"/>
  <c r="R597" i="2"/>
  <c r="P597" i="2"/>
  <c r="BK597" i="2"/>
  <c r="J597" i="2"/>
  <c r="BE597" i="2" s="1"/>
  <c r="BI594" i="2"/>
  <c r="BH594" i="2"/>
  <c r="BG594" i="2"/>
  <c r="BF594" i="2"/>
  <c r="T594" i="2"/>
  <c r="R594" i="2"/>
  <c r="P594" i="2"/>
  <c r="BK594" i="2"/>
  <c r="J594" i="2"/>
  <c r="BE594" i="2"/>
  <c r="BI591" i="2"/>
  <c r="BH591" i="2"/>
  <c r="BG591" i="2"/>
  <c r="BF591" i="2"/>
  <c r="T591" i="2"/>
  <c r="R591" i="2"/>
  <c r="P591" i="2"/>
  <c r="BK591" i="2"/>
  <c r="J591" i="2"/>
  <c r="BE591" i="2"/>
  <c r="BI588" i="2"/>
  <c r="BH588" i="2"/>
  <c r="BG588" i="2"/>
  <c r="BF588" i="2"/>
  <c r="T588" i="2"/>
  <c r="R588" i="2"/>
  <c r="P588" i="2"/>
  <c r="BK588" i="2"/>
  <c r="J588" i="2"/>
  <c r="BE588" i="2" s="1"/>
  <c r="BI585" i="2"/>
  <c r="BH585" i="2"/>
  <c r="BG585" i="2"/>
  <c r="BF585" i="2"/>
  <c r="T585" i="2"/>
  <c r="R585" i="2"/>
  <c r="P585" i="2"/>
  <c r="BK585" i="2"/>
  <c r="J585" i="2"/>
  <c r="BE585" i="2" s="1"/>
  <c r="BI582" i="2"/>
  <c r="BH582" i="2"/>
  <c r="BG582" i="2"/>
  <c r="BF582" i="2"/>
  <c r="T582" i="2"/>
  <c r="R582" i="2"/>
  <c r="P582" i="2"/>
  <c r="BK582" i="2"/>
  <c r="J582" i="2"/>
  <c r="BE582" i="2" s="1"/>
  <c r="BI579" i="2"/>
  <c r="BH579" i="2"/>
  <c r="BG579" i="2"/>
  <c r="BF579" i="2"/>
  <c r="T579" i="2"/>
  <c r="R579" i="2"/>
  <c r="P579" i="2"/>
  <c r="BK579" i="2"/>
  <c r="J579" i="2"/>
  <c r="BE579" i="2"/>
  <c r="BI576" i="2"/>
  <c r="BH576" i="2"/>
  <c r="BG576" i="2"/>
  <c r="BF576" i="2"/>
  <c r="T576" i="2"/>
  <c r="R576" i="2"/>
  <c r="P576" i="2"/>
  <c r="BK576" i="2"/>
  <c r="J576" i="2"/>
  <c r="BE576" i="2" s="1"/>
  <c r="BI573" i="2"/>
  <c r="BH573" i="2"/>
  <c r="BG573" i="2"/>
  <c r="BF573" i="2"/>
  <c r="T573" i="2"/>
  <c r="R573" i="2"/>
  <c r="P573" i="2"/>
  <c r="BK573" i="2"/>
  <c r="J573" i="2"/>
  <c r="BE573" i="2" s="1"/>
  <c r="BI570" i="2"/>
  <c r="BH570" i="2"/>
  <c r="BG570" i="2"/>
  <c r="BF570" i="2"/>
  <c r="T570" i="2"/>
  <c r="R570" i="2"/>
  <c r="P570" i="2"/>
  <c r="BK570" i="2"/>
  <c r="J570" i="2"/>
  <c r="BE570" i="2"/>
  <c r="BI567" i="2"/>
  <c r="BH567" i="2"/>
  <c r="BG567" i="2"/>
  <c r="BF567" i="2"/>
  <c r="T567" i="2"/>
  <c r="R567" i="2"/>
  <c r="P567" i="2"/>
  <c r="BK567" i="2"/>
  <c r="J567" i="2"/>
  <c r="BE567" i="2" s="1"/>
  <c r="BI564" i="2"/>
  <c r="BH564" i="2"/>
  <c r="BG564" i="2"/>
  <c r="BF564" i="2"/>
  <c r="T564" i="2"/>
  <c r="R564" i="2"/>
  <c r="P564" i="2"/>
  <c r="BK564" i="2"/>
  <c r="J564" i="2"/>
  <c r="BE564" i="2" s="1"/>
  <c r="BI561" i="2"/>
  <c r="BH561" i="2"/>
  <c r="BG561" i="2"/>
  <c r="BF561" i="2"/>
  <c r="T561" i="2"/>
  <c r="R561" i="2"/>
  <c r="P561" i="2"/>
  <c r="BK561" i="2"/>
  <c r="J561" i="2"/>
  <c r="BE561" i="2"/>
  <c r="BI558" i="2"/>
  <c r="BH558" i="2"/>
  <c r="BG558" i="2"/>
  <c r="BF558" i="2"/>
  <c r="T558" i="2"/>
  <c r="R558" i="2"/>
  <c r="P558" i="2"/>
  <c r="BK558" i="2"/>
  <c r="J558" i="2"/>
  <c r="BE558" i="2" s="1"/>
  <c r="BI555" i="2"/>
  <c r="BH555" i="2"/>
  <c r="BG555" i="2"/>
  <c r="BF555" i="2"/>
  <c r="T555" i="2"/>
  <c r="R555" i="2"/>
  <c r="P555" i="2"/>
  <c r="BK555" i="2"/>
  <c r="J555" i="2"/>
  <c r="BE555" i="2" s="1"/>
  <c r="BI552" i="2"/>
  <c r="BH552" i="2"/>
  <c r="BG552" i="2"/>
  <c r="BF552" i="2"/>
  <c r="T552" i="2"/>
  <c r="R552" i="2"/>
  <c r="P552" i="2"/>
  <c r="BK552" i="2"/>
  <c r="J552" i="2"/>
  <c r="BE552" i="2"/>
  <c r="BI549" i="2"/>
  <c r="BH549" i="2"/>
  <c r="BG549" i="2"/>
  <c r="BF549" i="2"/>
  <c r="T549" i="2"/>
  <c r="R549" i="2"/>
  <c r="P549" i="2"/>
  <c r="BK549" i="2"/>
  <c r="J549" i="2"/>
  <c r="BE549" i="2" s="1"/>
  <c r="BI546" i="2"/>
  <c r="BH546" i="2"/>
  <c r="BG546" i="2"/>
  <c r="BF546" i="2"/>
  <c r="T546" i="2"/>
  <c r="R546" i="2"/>
  <c r="P546" i="2"/>
  <c r="BK546" i="2"/>
  <c r="J546" i="2"/>
  <c r="BE546" i="2" s="1"/>
  <c r="BI543" i="2"/>
  <c r="BH543" i="2"/>
  <c r="BG543" i="2"/>
  <c r="BF543" i="2"/>
  <c r="T543" i="2"/>
  <c r="R543" i="2"/>
  <c r="P543" i="2"/>
  <c r="BK543" i="2"/>
  <c r="J543" i="2"/>
  <c r="BE543" i="2"/>
  <c r="BI540" i="2"/>
  <c r="BH540" i="2"/>
  <c r="BG540" i="2"/>
  <c r="BF540" i="2"/>
  <c r="T540" i="2"/>
  <c r="R540" i="2"/>
  <c r="P540" i="2"/>
  <c r="BK540" i="2"/>
  <c r="J540" i="2"/>
  <c r="BE540" i="2" s="1"/>
  <c r="BI537" i="2"/>
  <c r="BH537" i="2"/>
  <c r="BG537" i="2"/>
  <c r="BF537" i="2"/>
  <c r="T537" i="2"/>
  <c r="R537" i="2"/>
  <c r="P537" i="2"/>
  <c r="BK537" i="2"/>
  <c r="J537" i="2"/>
  <c r="BE537" i="2" s="1"/>
  <c r="BI534" i="2"/>
  <c r="BH534" i="2"/>
  <c r="BG534" i="2"/>
  <c r="BF534" i="2"/>
  <c r="T534" i="2"/>
  <c r="R534" i="2"/>
  <c r="P534" i="2"/>
  <c r="BK534" i="2"/>
  <c r="J534" i="2"/>
  <c r="BE534" i="2"/>
  <c r="BI531" i="2"/>
  <c r="BH531" i="2"/>
  <c r="BG531" i="2"/>
  <c r="BF531" i="2"/>
  <c r="T531" i="2"/>
  <c r="R531" i="2"/>
  <c r="P531" i="2"/>
  <c r="BK531" i="2"/>
  <c r="J531" i="2"/>
  <c r="BE531" i="2" s="1"/>
  <c r="BI528" i="2"/>
  <c r="BH528" i="2"/>
  <c r="BG528" i="2"/>
  <c r="BF528" i="2"/>
  <c r="T528" i="2"/>
  <c r="R528" i="2"/>
  <c r="P528" i="2"/>
  <c r="BK528" i="2"/>
  <c r="J528" i="2"/>
  <c r="BE528" i="2" s="1"/>
  <c r="BI525" i="2"/>
  <c r="BH525" i="2"/>
  <c r="BG525" i="2"/>
  <c r="BF525" i="2"/>
  <c r="T525" i="2"/>
  <c r="R525" i="2"/>
  <c r="P525" i="2"/>
  <c r="BK525" i="2"/>
  <c r="J525" i="2"/>
  <c r="BE525" i="2"/>
  <c r="BI522" i="2"/>
  <c r="BH522" i="2"/>
  <c r="BG522" i="2"/>
  <c r="BF522" i="2"/>
  <c r="T522" i="2"/>
  <c r="R522" i="2"/>
  <c r="P522" i="2"/>
  <c r="BK522" i="2"/>
  <c r="J522" i="2"/>
  <c r="BE522" i="2" s="1"/>
  <c r="BI519" i="2"/>
  <c r="BH519" i="2"/>
  <c r="BG519" i="2"/>
  <c r="BF519" i="2"/>
  <c r="T519" i="2"/>
  <c r="R519" i="2"/>
  <c r="P519" i="2"/>
  <c r="BK519" i="2"/>
  <c r="J519" i="2"/>
  <c r="BE519" i="2" s="1"/>
  <c r="BI516" i="2"/>
  <c r="BH516" i="2"/>
  <c r="BG516" i="2"/>
  <c r="BF516" i="2"/>
  <c r="T516" i="2"/>
  <c r="R516" i="2"/>
  <c r="P516" i="2"/>
  <c r="BK516" i="2"/>
  <c r="J516" i="2"/>
  <c r="BE516" i="2" s="1"/>
  <c r="BI513" i="2"/>
  <c r="BH513" i="2"/>
  <c r="BG513" i="2"/>
  <c r="BF513" i="2"/>
  <c r="T513" i="2"/>
  <c r="R513" i="2"/>
  <c r="P513" i="2"/>
  <c r="BK513" i="2"/>
  <c r="J513" i="2"/>
  <c r="BE513" i="2"/>
  <c r="BI510" i="2"/>
  <c r="BH510" i="2"/>
  <c r="BG510" i="2"/>
  <c r="BF510" i="2"/>
  <c r="T510" i="2"/>
  <c r="R510" i="2"/>
  <c r="P510" i="2"/>
  <c r="BK510" i="2"/>
  <c r="J510" i="2"/>
  <c r="BE510" i="2" s="1"/>
  <c r="BI507" i="2"/>
  <c r="BH507" i="2"/>
  <c r="BG507" i="2"/>
  <c r="BF507" i="2"/>
  <c r="T507" i="2"/>
  <c r="R507" i="2"/>
  <c r="P507" i="2"/>
  <c r="BK507" i="2"/>
  <c r="J507" i="2"/>
  <c r="BE507" i="2" s="1"/>
  <c r="BI504" i="2"/>
  <c r="BH504" i="2"/>
  <c r="BG504" i="2"/>
  <c r="BF504" i="2"/>
  <c r="T504" i="2"/>
  <c r="R504" i="2"/>
  <c r="P504" i="2"/>
  <c r="BK504" i="2"/>
  <c r="J504" i="2"/>
  <c r="BE504" i="2"/>
  <c r="BI501" i="2"/>
  <c r="BH501" i="2"/>
  <c r="BG501" i="2"/>
  <c r="BF501" i="2"/>
  <c r="T501" i="2"/>
  <c r="T500" i="2" s="1"/>
  <c r="R501" i="2"/>
  <c r="R500" i="2" s="1"/>
  <c r="P501" i="2"/>
  <c r="P500" i="2"/>
  <c r="BK501" i="2"/>
  <c r="J501" i="2"/>
  <c r="BE501" i="2" s="1"/>
  <c r="BI497" i="2"/>
  <c r="BH497" i="2"/>
  <c r="BG497" i="2"/>
  <c r="BF497" i="2"/>
  <c r="T497" i="2"/>
  <c r="R497" i="2"/>
  <c r="P497" i="2"/>
  <c r="BK497" i="2"/>
  <c r="J497" i="2"/>
  <c r="BE497" i="2"/>
  <c r="BI494" i="2"/>
  <c r="BH494" i="2"/>
  <c r="BG494" i="2"/>
  <c r="BF494" i="2"/>
  <c r="T494" i="2"/>
  <c r="R494" i="2"/>
  <c r="P494" i="2"/>
  <c r="BK494" i="2"/>
  <c r="J494" i="2"/>
  <c r="BE494" i="2"/>
  <c r="BI491" i="2"/>
  <c r="BH491" i="2"/>
  <c r="BG491" i="2"/>
  <c r="BF491" i="2"/>
  <c r="T491" i="2"/>
  <c r="T490" i="2" s="1"/>
  <c r="R491" i="2"/>
  <c r="R490" i="2" s="1"/>
  <c r="P491" i="2"/>
  <c r="P490" i="2"/>
  <c r="BK491" i="2"/>
  <c r="J491" i="2"/>
  <c r="BE491" i="2"/>
  <c r="BI486" i="2"/>
  <c r="BH486" i="2"/>
  <c r="BG486" i="2"/>
  <c r="BF486" i="2"/>
  <c r="T486" i="2"/>
  <c r="R486" i="2"/>
  <c r="P486" i="2"/>
  <c r="BK486" i="2"/>
  <c r="J486" i="2"/>
  <c r="BE486" i="2" s="1"/>
  <c r="BI482" i="2"/>
  <c r="BH482" i="2"/>
  <c r="BG482" i="2"/>
  <c r="BF482" i="2"/>
  <c r="T482" i="2"/>
  <c r="R482" i="2"/>
  <c r="P482" i="2"/>
  <c r="BK482" i="2"/>
  <c r="J482" i="2"/>
  <c r="BE482" i="2"/>
  <c r="BI479" i="2"/>
  <c r="BH479" i="2"/>
  <c r="BG479" i="2"/>
  <c r="BF479" i="2"/>
  <c r="T479" i="2"/>
  <c r="R479" i="2"/>
  <c r="P479" i="2"/>
  <c r="BK479" i="2"/>
  <c r="J479" i="2"/>
  <c r="BE479" i="2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R473" i="2"/>
  <c r="P473" i="2"/>
  <c r="BK473" i="2"/>
  <c r="J473" i="2"/>
  <c r="BE473" i="2"/>
  <c r="BI470" i="2"/>
  <c r="BH470" i="2"/>
  <c r="BG470" i="2"/>
  <c r="BF470" i="2"/>
  <c r="T470" i="2"/>
  <c r="R470" i="2"/>
  <c r="P470" i="2"/>
  <c r="BK470" i="2"/>
  <c r="J470" i="2"/>
  <c r="BE470" i="2"/>
  <c r="BI467" i="2"/>
  <c r="BH467" i="2"/>
  <c r="BG467" i="2"/>
  <c r="BF467" i="2"/>
  <c r="T467" i="2"/>
  <c r="R467" i="2"/>
  <c r="P467" i="2"/>
  <c r="BK467" i="2"/>
  <c r="J467" i="2"/>
  <c r="BE467" i="2" s="1"/>
  <c r="BI464" i="2"/>
  <c r="BH464" i="2"/>
  <c r="BG464" i="2"/>
  <c r="BF464" i="2"/>
  <c r="T464" i="2"/>
  <c r="R464" i="2"/>
  <c r="P464" i="2"/>
  <c r="BK464" i="2"/>
  <c r="J464" i="2"/>
  <c r="BE464" i="2"/>
  <c r="BI461" i="2"/>
  <c r="BH461" i="2"/>
  <c r="BG461" i="2"/>
  <c r="BF461" i="2"/>
  <c r="T461" i="2"/>
  <c r="R461" i="2"/>
  <c r="P461" i="2"/>
  <c r="BK461" i="2"/>
  <c r="J461" i="2"/>
  <c r="BE461" i="2"/>
  <c r="BI458" i="2"/>
  <c r="BH458" i="2"/>
  <c r="BG458" i="2"/>
  <c r="BF458" i="2"/>
  <c r="T458" i="2"/>
  <c r="R458" i="2"/>
  <c r="P458" i="2"/>
  <c r="BK458" i="2"/>
  <c r="J458" i="2"/>
  <c r="BE458" i="2" s="1"/>
  <c r="BI455" i="2"/>
  <c r="BH455" i="2"/>
  <c r="BG455" i="2"/>
  <c r="BF455" i="2"/>
  <c r="T455" i="2"/>
  <c r="R455" i="2"/>
  <c r="P455" i="2"/>
  <c r="BK455" i="2"/>
  <c r="J455" i="2"/>
  <c r="BE455" i="2"/>
  <c r="BI452" i="2"/>
  <c r="BH452" i="2"/>
  <c r="BG452" i="2"/>
  <c r="BF452" i="2"/>
  <c r="T452" i="2"/>
  <c r="R452" i="2"/>
  <c r="P452" i="2"/>
  <c r="BK452" i="2"/>
  <c r="J452" i="2"/>
  <c r="BE452" i="2"/>
  <c r="BI449" i="2"/>
  <c r="BH449" i="2"/>
  <c r="BG449" i="2"/>
  <c r="BF449" i="2"/>
  <c r="T449" i="2"/>
  <c r="R449" i="2"/>
  <c r="P449" i="2"/>
  <c r="BK449" i="2"/>
  <c r="J449" i="2"/>
  <c r="BE449" i="2" s="1"/>
  <c r="BI446" i="2"/>
  <c r="BH446" i="2"/>
  <c r="BG446" i="2"/>
  <c r="BF446" i="2"/>
  <c r="T446" i="2"/>
  <c r="R446" i="2"/>
  <c r="P446" i="2"/>
  <c r="BK446" i="2"/>
  <c r="J446" i="2"/>
  <c r="BE446" i="2"/>
  <c r="BI443" i="2"/>
  <c r="BH443" i="2"/>
  <c r="BG443" i="2"/>
  <c r="BF443" i="2"/>
  <c r="T443" i="2"/>
  <c r="T442" i="2"/>
  <c r="R443" i="2"/>
  <c r="R442" i="2" s="1"/>
  <c r="P443" i="2"/>
  <c r="P442" i="2"/>
  <c r="BK443" i="2"/>
  <c r="J443" i="2"/>
  <c r="BE443" i="2"/>
  <c r="BI439" i="2"/>
  <c r="BH439" i="2"/>
  <c r="BG439" i="2"/>
  <c r="BF439" i="2"/>
  <c r="T439" i="2"/>
  <c r="R439" i="2"/>
  <c r="P439" i="2"/>
  <c r="BK439" i="2"/>
  <c r="J439" i="2"/>
  <c r="BE439" i="2"/>
  <c r="BI436" i="2"/>
  <c r="BH436" i="2"/>
  <c r="BG436" i="2"/>
  <c r="BF436" i="2"/>
  <c r="T436" i="2"/>
  <c r="R436" i="2"/>
  <c r="P436" i="2"/>
  <c r="BK436" i="2"/>
  <c r="J436" i="2"/>
  <c r="BE436" i="2" s="1"/>
  <c r="BI433" i="2"/>
  <c r="BH433" i="2"/>
  <c r="BG433" i="2"/>
  <c r="BF433" i="2"/>
  <c r="T433" i="2"/>
  <c r="R433" i="2"/>
  <c r="P433" i="2"/>
  <c r="BK433" i="2"/>
  <c r="J433" i="2"/>
  <c r="BE433" i="2"/>
  <c r="BI430" i="2"/>
  <c r="BH430" i="2"/>
  <c r="BG430" i="2"/>
  <c r="BF430" i="2"/>
  <c r="T430" i="2"/>
  <c r="R430" i="2"/>
  <c r="P430" i="2"/>
  <c r="BK430" i="2"/>
  <c r="J430" i="2"/>
  <c r="BE430" i="2" s="1"/>
  <c r="BI427" i="2"/>
  <c r="BH427" i="2"/>
  <c r="BG427" i="2"/>
  <c r="BF427" i="2"/>
  <c r="T427" i="2"/>
  <c r="R427" i="2"/>
  <c r="P427" i="2"/>
  <c r="BK427" i="2"/>
  <c r="J427" i="2"/>
  <c r="BE427" i="2"/>
  <c r="BI424" i="2"/>
  <c r="BH424" i="2"/>
  <c r="BG424" i="2"/>
  <c r="BF424" i="2"/>
  <c r="T424" i="2"/>
  <c r="R424" i="2"/>
  <c r="P424" i="2"/>
  <c r="BK424" i="2"/>
  <c r="J424" i="2"/>
  <c r="BE424" i="2" s="1"/>
  <c r="BI421" i="2"/>
  <c r="BH421" i="2"/>
  <c r="BG421" i="2"/>
  <c r="BF421" i="2"/>
  <c r="T421" i="2"/>
  <c r="R421" i="2"/>
  <c r="P421" i="2"/>
  <c r="BK421" i="2"/>
  <c r="J421" i="2"/>
  <c r="BE421" i="2" s="1"/>
  <c r="BI418" i="2"/>
  <c r="BH418" i="2"/>
  <c r="BG418" i="2"/>
  <c r="BF418" i="2"/>
  <c r="T418" i="2"/>
  <c r="R418" i="2"/>
  <c r="P418" i="2"/>
  <c r="BK418" i="2"/>
  <c r="J418" i="2"/>
  <c r="BE418" i="2"/>
  <c r="BI415" i="2"/>
  <c r="BH415" i="2"/>
  <c r="BG415" i="2"/>
  <c r="BF415" i="2"/>
  <c r="T415" i="2"/>
  <c r="R415" i="2"/>
  <c r="P415" i="2"/>
  <c r="BK415" i="2"/>
  <c r="J415" i="2"/>
  <c r="BE415" i="2"/>
  <c r="BI412" i="2"/>
  <c r="BH412" i="2"/>
  <c r="BG412" i="2"/>
  <c r="BF412" i="2"/>
  <c r="T412" i="2"/>
  <c r="R412" i="2"/>
  <c r="P412" i="2"/>
  <c r="BK412" i="2"/>
  <c r="J412" i="2"/>
  <c r="BE412" i="2" s="1"/>
  <c r="BI409" i="2"/>
  <c r="BH409" i="2"/>
  <c r="BG409" i="2"/>
  <c r="BF409" i="2"/>
  <c r="T409" i="2"/>
  <c r="R409" i="2"/>
  <c r="P409" i="2"/>
  <c r="BK409" i="2"/>
  <c r="J409" i="2"/>
  <c r="BE409" i="2"/>
  <c r="BI406" i="2"/>
  <c r="BH406" i="2"/>
  <c r="BG406" i="2"/>
  <c r="BF406" i="2"/>
  <c r="T406" i="2"/>
  <c r="R406" i="2"/>
  <c r="P406" i="2"/>
  <c r="BK406" i="2"/>
  <c r="J406" i="2"/>
  <c r="BE406" i="2"/>
  <c r="BI403" i="2"/>
  <c r="BH403" i="2"/>
  <c r="BG403" i="2"/>
  <c r="BF403" i="2"/>
  <c r="T403" i="2"/>
  <c r="R403" i="2"/>
  <c r="P403" i="2"/>
  <c r="BK403" i="2"/>
  <c r="J403" i="2"/>
  <c r="BE403" i="2" s="1"/>
  <c r="BI400" i="2"/>
  <c r="BH400" i="2"/>
  <c r="BG400" i="2"/>
  <c r="BF400" i="2"/>
  <c r="T400" i="2"/>
  <c r="R400" i="2"/>
  <c r="P400" i="2"/>
  <c r="BK400" i="2"/>
  <c r="J400" i="2"/>
  <c r="BE400" i="2"/>
  <c r="BI397" i="2"/>
  <c r="BH397" i="2"/>
  <c r="BG397" i="2"/>
  <c r="BF397" i="2"/>
  <c r="T397" i="2"/>
  <c r="R397" i="2"/>
  <c r="P397" i="2"/>
  <c r="BK397" i="2"/>
  <c r="J397" i="2"/>
  <c r="BE397" i="2"/>
  <c r="BI394" i="2"/>
  <c r="BH394" i="2"/>
  <c r="BG394" i="2"/>
  <c r="BF394" i="2"/>
  <c r="T394" i="2"/>
  <c r="R394" i="2"/>
  <c r="P394" i="2"/>
  <c r="BK394" i="2"/>
  <c r="J394" i="2"/>
  <c r="BE394" i="2" s="1"/>
  <c r="BI391" i="2"/>
  <c r="BH391" i="2"/>
  <c r="BG391" i="2"/>
  <c r="BF391" i="2"/>
  <c r="T391" i="2"/>
  <c r="R391" i="2"/>
  <c r="P391" i="2"/>
  <c r="BK391" i="2"/>
  <c r="J391" i="2"/>
  <c r="BE391" i="2" s="1"/>
  <c r="BI388" i="2"/>
  <c r="BH388" i="2"/>
  <c r="BG388" i="2"/>
  <c r="BF388" i="2"/>
  <c r="T388" i="2"/>
  <c r="R388" i="2"/>
  <c r="P388" i="2"/>
  <c r="BK388" i="2"/>
  <c r="J388" i="2"/>
  <c r="BE388" i="2" s="1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 s="1"/>
  <c r="BI376" i="2"/>
  <c r="BH376" i="2"/>
  <c r="BG376" i="2"/>
  <c r="BF376" i="2"/>
  <c r="T376" i="2"/>
  <c r="R376" i="2"/>
  <c r="P376" i="2"/>
  <c r="BK376" i="2"/>
  <c r="J376" i="2"/>
  <c r="BE376" i="2" s="1"/>
  <c r="BI373" i="2"/>
  <c r="BH373" i="2"/>
  <c r="BG373" i="2"/>
  <c r="BF373" i="2"/>
  <c r="T373" i="2"/>
  <c r="R373" i="2"/>
  <c r="P373" i="2"/>
  <c r="BK373" i="2"/>
  <c r="J373" i="2"/>
  <c r="BE373" i="2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R358" i="2"/>
  <c r="P358" i="2"/>
  <c r="BK358" i="2"/>
  <c r="J358" i="2"/>
  <c r="BE358" i="2" s="1"/>
  <c r="BI355" i="2"/>
  <c r="BH355" i="2"/>
  <c r="BG355" i="2"/>
  <c r="BF355" i="2"/>
  <c r="T355" i="2"/>
  <c r="R355" i="2"/>
  <c r="P355" i="2"/>
  <c r="BK355" i="2"/>
  <c r="J355" i="2"/>
  <c r="BE355" i="2" s="1"/>
  <c r="BI352" i="2"/>
  <c r="BH352" i="2"/>
  <c r="BG352" i="2"/>
  <c r="BF352" i="2"/>
  <c r="T352" i="2"/>
  <c r="R352" i="2"/>
  <c r="P352" i="2"/>
  <c r="BK352" i="2"/>
  <c r="J352" i="2"/>
  <c r="BE352" i="2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 s="1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 s="1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R312" i="2" s="1"/>
  <c r="P331" i="2"/>
  <c r="BK331" i="2"/>
  <c r="J331" i="2"/>
  <c r="BE331" i="2"/>
  <c r="BI328" i="2"/>
  <c r="BH328" i="2"/>
  <c r="BG328" i="2"/>
  <c r="BF328" i="2"/>
  <c r="T328" i="2"/>
  <c r="R328" i="2"/>
  <c r="P328" i="2"/>
  <c r="BK328" i="2"/>
  <c r="J328" i="2"/>
  <c r="BE328" i="2" s="1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/>
  <c r="BI313" i="2"/>
  <c r="BH313" i="2"/>
  <c r="BG313" i="2"/>
  <c r="BF313" i="2"/>
  <c r="T313" i="2"/>
  <c r="T312" i="2"/>
  <c r="R313" i="2"/>
  <c r="P313" i="2"/>
  <c r="P312" i="2"/>
  <c r="BK313" i="2"/>
  <c r="J313" i="2"/>
  <c r="BE313" i="2"/>
  <c r="BI309" i="2"/>
  <c r="BH309" i="2"/>
  <c r="BG309" i="2"/>
  <c r="BF309" i="2"/>
  <c r="T309" i="2"/>
  <c r="T308" i="2"/>
  <c r="R309" i="2"/>
  <c r="R308" i="2"/>
  <c r="P309" i="2"/>
  <c r="P308" i="2"/>
  <c r="BK309" i="2"/>
  <c r="BK308" i="2" s="1"/>
  <c r="J308" i="2" s="1"/>
  <c r="J63" i="2" s="1"/>
  <c r="J309" i="2"/>
  <c r="BE309" i="2" s="1"/>
  <c r="BI305" i="2"/>
  <c r="BH305" i="2"/>
  <c r="BG305" i="2"/>
  <c r="BF305" i="2"/>
  <c r="T305" i="2"/>
  <c r="R305" i="2"/>
  <c r="P305" i="2"/>
  <c r="BK305" i="2"/>
  <c r="J305" i="2"/>
  <c r="BE305" i="2"/>
  <c r="BI302" i="2"/>
  <c r="BH302" i="2"/>
  <c r="BG302" i="2"/>
  <c r="BF302" i="2"/>
  <c r="T302" i="2"/>
  <c r="R302" i="2"/>
  <c r="P302" i="2"/>
  <c r="BK302" i="2"/>
  <c r="J302" i="2"/>
  <c r="BE302" i="2" s="1"/>
  <c r="BI299" i="2"/>
  <c r="BH299" i="2"/>
  <c r="BG299" i="2"/>
  <c r="BF299" i="2"/>
  <c r="T299" i="2"/>
  <c r="R299" i="2"/>
  <c r="P299" i="2"/>
  <c r="BK299" i="2"/>
  <c r="J299" i="2"/>
  <c r="BE299" i="2"/>
  <c r="BI295" i="2"/>
  <c r="BH295" i="2"/>
  <c r="BG295" i="2"/>
  <c r="BF295" i="2"/>
  <c r="T295" i="2"/>
  <c r="R295" i="2"/>
  <c r="P295" i="2"/>
  <c r="BK295" i="2"/>
  <c r="J295" i="2"/>
  <c r="BE295" i="2" s="1"/>
  <c r="BI292" i="2"/>
  <c r="BH292" i="2"/>
  <c r="BG292" i="2"/>
  <c r="BF292" i="2"/>
  <c r="T292" i="2"/>
  <c r="R292" i="2"/>
  <c r="P292" i="2"/>
  <c r="BK292" i="2"/>
  <c r="J292" i="2"/>
  <c r="BE292" i="2"/>
  <c r="BI288" i="2"/>
  <c r="BH288" i="2"/>
  <c r="BG288" i="2"/>
  <c r="BF288" i="2"/>
  <c r="T288" i="2"/>
  <c r="R288" i="2"/>
  <c r="P288" i="2"/>
  <c r="BK288" i="2"/>
  <c r="J288" i="2"/>
  <c r="BE288" i="2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 s="1"/>
  <c r="BI278" i="2"/>
  <c r="BH278" i="2"/>
  <c r="BG278" i="2"/>
  <c r="BF278" i="2"/>
  <c r="T278" i="2"/>
  <c r="R278" i="2"/>
  <c r="P278" i="2"/>
  <c r="BK278" i="2"/>
  <c r="J278" i="2"/>
  <c r="BE278" i="2" s="1"/>
  <c r="BI274" i="2"/>
  <c r="BH274" i="2"/>
  <c r="BG274" i="2"/>
  <c r="BF274" i="2"/>
  <c r="T274" i="2"/>
  <c r="R274" i="2"/>
  <c r="P274" i="2"/>
  <c r="BK274" i="2"/>
  <c r="J274" i="2"/>
  <c r="BE274" i="2"/>
  <c r="BI270" i="2"/>
  <c r="BH270" i="2"/>
  <c r="BG270" i="2"/>
  <c r="BF270" i="2"/>
  <c r="T270" i="2"/>
  <c r="R270" i="2"/>
  <c r="P270" i="2"/>
  <c r="BK270" i="2"/>
  <c r="J270" i="2"/>
  <c r="BE270" i="2"/>
  <c r="BI266" i="2"/>
  <c r="BH266" i="2"/>
  <c r="BG266" i="2"/>
  <c r="BF266" i="2"/>
  <c r="T266" i="2"/>
  <c r="R266" i="2"/>
  <c r="P266" i="2"/>
  <c r="BK266" i="2"/>
  <c r="J266" i="2"/>
  <c r="BE266" i="2" s="1"/>
  <c r="BI262" i="2"/>
  <c r="BH262" i="2"/>
  <c r="BG262" i="2"/>
  <c r="BF262" i="2"/>
  <c r="T262" i="2"/>
  <c r="R262" i="2"/>
  <c r="P262" i="2"/>
  <c r="BK262" i="2"/>
  <c r="J262" i="2"/>
  <c r="BE262" i="2"/>
  <c r="BI258" i="2"/>
  <c r="BH258" i="2"/>
  <c r="BG258" i="2"/>
  <c r="BF258" i="2"/>
  <c r="T258" i="2"/>
  <c r="R258" i="2"/>
  <c r="P258" i="2"/>
  <c r="BK258" i="2"/>
  <c r="J258" i="2"/>
  <c r="BE258" i="2" s="1"/>
  <c r="BI254" i="2"/>
  <c r="BH254" i="2"/>
  <c r="BG254" i="2"/>
  <c r="BF254" i="2"/>
  <c r="T254" i="2"/>
  <c r="R254" i="2"/>
  <c r="P254" i="2"/>
  <c r="BK254" i="2"/>
  <c r="J254" i="2"/>
  <c r="BE254" i="2" s="1"/>
  <c r="BI250" i="2"/>
  <c r="BH250" i="2"/>
  <c r="BG250" i="2"/>
  <c r="BF250" i="2"/>
  <c r="T250" i="2"/>
  <c r="R250" i="2"/>
  <c r="P250" i="2"/>
  <c r="BK250" i="2"/>
  <c r="J250" i="2"/>
  <c r="BE250" i="2"/>
  <c r="BI246" i="2"/>
  <c r="BH246" i="2"/>
  <c r="BG246" i="2"/>
  <c r="BF246" i="2"/>
  <c r="T246" i="2"/>
  <c r="R246" i="2"/>
  <c r="R231" i="2" s="1"/>
  <c r="P246" i="2"/>
  <c r="BK246" i="2"/>
  <c r="J246" i="2"/>
  <c r="BE246" i="2"/>
  <c r="BI242" i="2"/>
  <c r="BH242" i="2"/>
  <c r="BG242" i="2"/>
  <c r="BF242" i="2"/>
  <c r="T242" i="2"/>
  <c r="R242" i="2"/>
  <c r="P242" i="2"/>
  <c r="BK242" i="2"/>
  <c r="J242" i="2"/>
  <c r="BE242" i="2" s="1"/>
  <c r="BI238" i="2"/>
  <c r="BH238" i="2"/>
  <c r="BG238" i="2"/>
  <c r="BF238" i="2"/>
  <c r="T238" i="2"/>
  <c r="R238" i="2"/>
  <c r="P238" i="2"/>
  <c r="P231" i="2" s="1"/>
  <c r="BK238" i="2"/>
  <c r="J238" i="2"/>
  <c r="BE238" i="2"/>
  <c r="BI235" i="2"/>
  <c r="BH235" i="2"/>
  <c r="BG235" i="2"/>
  <c r="BF235" i="2"/>
  <c r="T235" i="2"/>
  <c r="R235" i="2"/>
  <c r="P235" i="2"/>
  <c r="BK235" i="2"/>
  <c r="J235" i="2"/>
  <c r="BE235" i="2" s="1"/>
  <c r="BI232" i="2"/>
  <c r="BH232" i="2"/>
  <c r="BG232" i="2"/>
  <c r="BF232" i="2"/>
  <c r="T232" i="2"/>
  <c r="T231" i="2"/>
  <c r="R232" i="2"/>
  <c r="P232" i="2"/>
  <c r="BK232" i="2"/>
  <c r="J232" i="2"/>
  <c r="BE232" i="2" s="1"/>
  <c r="BI227" i="2"/>
  <c r="BH227" i="2"/>
  <c r="BG227" i="2"/>
  <c r="BF227" i="2"/>
  <c r="T227" i="2"/>
  <c r="R227" i="2"/>
  <c r="P227" i="2"/>
  <c r="BK227" i="2"/>
  <c r="J227" i="2"/>
  <c r="BE227" i="2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/>
  <c r="BI215" i="2"/>
  <c r="BH215" i="2"/>
  <c r="BG215" i="2"/>
  <c r="BF215" i="2"/>
  <c r="T215" i="2"/>
  <c r="R215" i="2"/>
  <c r="P215" i="2"/>
  <c r="BK215" i="2"/>
  <c r="BK211" i="2" s="1"/>
  <c r="J211" i="2" s="1"/>
  <c r="J61" i="2" s="1"/>
  <c r="J215" i="2"/>
  <c r="BE215" i="2"/>
  <c r="BI212" i="2"/>
  <c r="BH212" i="2"/>
  <c r="BG212" i="2"/>
  <c r="BF212" i="2"/>
  <c r="T212" i="2"/>
  <c r="T211" i="2"/>
  <c r="R212" i="2"/>
  <c r="R211" i="2"/>
  <c r="P212" i="2"/>
  <c r="P211" i="2"/>
  <c r="BK212" i="2"/>
  <c r="J212" i="2"/>
  <c r="BE212" i="2"/>
  <c r="BI208" i="2"/>
  <c r="BH208" i="2"/>
  <c r="BG208" i="2"/>
  <c r="BF208" i="2"/>
  <c r="T208" i="2"/>
  <c r="R208" i="2"/>
  <c r="P208" i="2"/>
  <c r="BK208" i="2"/>
  <c r="J208" i="2"/>
  <c r="BE208" i="2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T202" i="2"/>
  <c r="R202" i="2"/>
  <c r="P202" i="2"/>
  <c r="BK202" i="2"/>
  <c r="J202" i="2"/>
  <c r="BE202" i="2"/>
  <c r="BI198" i="2"/>
  <c r="BH198" i="2"/>
  <c r="BG198" i="2"/>
  <c r="BF198" i="2"/>
  <c r="T198" i="2"/>
  <c r="T197" i="2" s="1"/>
  <c r="R198" i="2"/>
  <c r="R197" i="2"/>
  <c r="P198" i="2"/>
  <c r="P197" i="2"/>
  <c r="BK198" i="2"/>
  <c r="J198" i="2"/>
  <c r="BE198" i="2" s="1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T191" i="2"/>
  <c r="R191" i="2"/>
  <c r="R178" i="2" s="1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 s="1"/>
  <c r="BI179" i="2"/>
  <c r="BH179" i="2"/>
  <c r="BG179" i="2"/>
  <c r="BF179" i="2"/>
  <c r="T179" i="2"/>
  <c r="T178" i="2"/>
  <c r="R179" i="2"/>
  <c r="P179" i="2"/>
  <c r="P178" i="2" s="1"/>
  <c r="BK179" i="2"/>
  <c r="J179" i="2"/>
  <c r="BE179" i="2" s="1"/>
  <c r="BI175" i="2"/>
  <c r="BH175" i="2"/>
  <c r="BG175" i="2"/>
  <c r="BF175" i="2"/>
  <c r="T175" i="2"/>
  <c r="T174" i="2" s="1"/>
  <c r="R175" i="2"/>
  <c r="R174" i="2" s="1"/>
  <c r="P175" i="2"/>
  <c r="P174" i="2"/>
  <c r="BK175" i="2"/>
  <c r="BK174" i="2" s="1"/>
  <c r="J174" i="2" s="1"/>
  <c r="J58" i="2" s="1"/>
  <c r="J175" i="2"/>
  <c r="BE175" i="2" s="1"/>
  <c r="BI171" i="2"/>
  <c r="BH171" i="2"/>
  <c r="BG171" i="2"/>
  <c r="BF171" i="2"/>
  <c r="T171" i="2"/>
  <c r="R171" i="2"/>
  <c r="P171" i="2"/>
  <c r="BK171" i="2"/>
  <c r="J171" i="2"/>
  <c r="BE171" i="2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 s="1"/>
  <c r="BI161" i="2"/>
  <c r="BH161" i="2"/>
  <c r="BG161" i="2"/>
  <c r="BF161" i="2"/>
  <c r="T161" i="2"/>
  <c r="R161" i="2"/>
  <c r="P161" i="2"/>
  <c r="BK161" i="2"/>
  <c r="J161" i="2"/>
  <c r="BE161" i="2" s="1"/>
  <c r="BI157" i="2"/>
  <c r="BH157" i="2"/>
  <c r="BG157" i="2"/>
  <c r="BF157" i="2"/>
  <c r="T157" i="2"/>
  <c r="R157" i="2"/>
  <c r="P157" i="2"/>
  <c r="BK157" i="2"/>
  <c r="J157" i="2"/>
  <c r="BE157" i="2" s="1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 s="1"/>
  <c r="BI143" i="2"/>
  <c r="BH143" i="2"/>
  <c r="BG143" i="2"/>
  <c r="BF143" i="2"/>
  <c r="T143" i="2"/>
  <c r="R143" i="2"/>
  <c r="P143" i="2"/>
  <c r="BK143" i="2"/>
  <c r="J143" i="2"/>
  <c r="BE143" i="2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R108" i="2" s="1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T108" i="2"/>
  <c r="R109" i="2"/>
  <c r="P109" i="2"/>
  <c r="P108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F35" i="2" s="1"/>
  <c r="BD55" i="1" s="1"/>
  <c r="BD54" i="1" s="1"/>
  <c r="W33" i="1" s="1"/>
  <c r="BH98" i="2"/>
  <c r="BG98" i="2"/>
  <c r="F33" i="2" s="1"/>
  <c r="BB55" i="1" s="1"/>
  <c r="BB54" i="1" s="1"/>
  <c r="BF98" i="2"/>
  <c r="T98" i="2"/>
  <c r="T97" i="2"/>
  <c r="R98" i="2"/>
  <c r="R97" i="2" s="1"/>
  <c r="P98" i="2"/>
  <c r="P97" i="2"/>
  <c r="P96" i="2" s="1"/>
  <c r="AU55" i="1" s="1"/>
  <c r="AU54" i="1" s="1"/>
  <c r="BK98" i="2"/>
  <c r="J98" i="2"/>
  <c r="BE98" i="2"/>
  <c r="J93" i="2"/>
  <c r="J92" i="2"/>
  <c r="F92" i="2"/>
  <c r="F90" i="2"/>
  <c r="E88" i="2"/>
  <c r="J51" i="2"/>
  <c r="J50" i="2"/>
  <c r="F50" i="2"/>
  <c r="F48" i="2"/>
  <c r="E46" i="2"/>
  <c r="J16" i="2"/>
  <c r="E16" i="2"/>
  <c r="F93" i="2" s="1"/>
  <c r="J15" i="2"/>
  <c r="J10" i="2"/>
  <c r="J90" i="2" s="1"/>
  <c r="J48" i="2"/>
  <c r="AS54" i="1"/>
  <c r="L50" i="1"/>
  <c r="AM50" i="1"/>
  <c r="AM49" i="1"/>
  <c r="L49" i="1"/>
  <c r="AM47" i="1"/>
  <c r="L47" i="1"/>
  <c r="L45" i="1"/>
  <c r="L44" i="1"/>
  <c r="BK673" i="2" l="1"/>
  <c r="J673" i="2" s="1"/>
  <c r="J69" i="2" s="1"/>
  <c r="BK711" i="2"/>
  <c r="J711" i="2" s="1"/>
  <c r="J71" i="2" s="1"/>
  <c r="BK97" i="2"/>
  <c r="BK108" i="2"/>
  <c r="J108" i="2" s="1"/>
  <c r="J57" i="2" s="1"/>
  <c r="BK197" i="2"/>
  <c r="J197" i="2" s="1"/>
  <c r="J60" i="2" s="1"/>
  <c r="BK807" i="2"/>
  <c r="J807" i="2" s="1"/>
  <c r="J75" i="2" s="1"/>
  <c r="BK178" i="2"/>
  <c r="J178" i="2" s="1"/>
  <c r="J59" i="2" s="1"/>
  <c r="BK490" i="2"/>
  <c r="J490" i="2" s="1"/>
  <c r="J66" i="2" s="1"/>
  <c r="BK915" i="2"/>
  <c r="J915" i="2" s="1"/>
  <c r="J77" i="2" s="1"/>
  <c r="BK312" i="2"/>
  <c r="J312" i="2" s="1"/>
  <c r="J64" i="2" s="1"/>
  <c r="BK780" i="2"/>
  <c r="J780" i="2" s="1"/>
  <c r="J74" i="2" s="1"/>
  <c r="BK886" i="2"/>
  <c r="J886" i="2" s="1"/>
  <c r="J76" i="2" s="1"/>
  <c r="BK231" i="2"/>
  <c r="J231" i="2" s="1"/>
  <c r="J62" i="2" s="1"/>
  <c r="J32" i="2"/>
  <c r="AW55" i="1" s="1"/>
  <c r="BK442" i="2"/>
  <c r="J442" i="2" s="1"/>
  <c r="J65" i="2" s="1"/>
  <c r="BK657" i="2"/>
  <c r="J657" i="2" s="1"/>
  <c r="J68" i="2" s="1"/>
  <c r="F34" i="2"/>
  <c r="BC55" i="1" s="1"/>
  <c r="BC54" i="1" s="1"/>
  <c r="AY54" i="1" s="1"/>
  <c r="BK500" i="2"/>
  <c r="J500" i="2" s="1"/>
  <c r="J67" i="2" s="1"/>
  <c r="BK695" i="2"/>
  <c r="J695" i="2" s="1"/>
  <c r="J70" i="2" s="1"/>
  <c r="J31" i="2"/>
  <c r="AV55" i="1" s="1"/>
  <c r="AT55" i="1" s="1"/>
  <c r="J97" i="2"/>
  <c r="J56" i="2" s="1"/>
  <c r="R96" i="2"/>
  <c r="T96" i="2"/>
  <c r="AX54" i="1"/>
  <c r="W31" i="1"/>
  <c r="F51" i="2"/>
  <c r="F31" i="2"/>
  <c r="AZ55" i="1" s="1"/>
  <c r="AZ54" i="1" s="1"/>
  <c r="F32" i="2"/>
  <c r="BA55" i="1" s="1"/>
  <c r="BA54" i="1" s="1"/>
  <c r="BK96" i="2" l="1"/>
  <c r="J96" i="2" s="1"/>
  <c r="J55" i="2" s="1"/>
  <c r="W32" i="1"/>
  <c r="AW54" i="1"/>
  <c r="AK30" i="1" s="1"/>
  <c r="W30" i="1"/>
  <c r="AV54" i="1"/>
  <c r="W29" i="1"/>
  <c r="J28" i="2" l="1"/>
  <c r="J37" i="2" s="1"/>
  <c r="AT54" i="1"/>
  <c r="AK29" i="1"/>
  <c r="AG55" i="1" l="1"/>
  <c r="AN55" i="1"/>
  <c r="AG54" i="1"/>
  <c r="AN54" i="1" l="1"/>
  <c r="AK26" i="1"/>
  <c r="AK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bindzarm</author>
  </authors>
  <commentList>
    <comment ref="X55" authorId="0" shapeId="0" xr:uid="{851BBAA2-4A64-4E1E-B8CD-2F0F4D331146}">
      <text/>
    </comment>
    <comment ref="X56" authorId="0" shapeId="0" xr:uid="{0B0A98FA-A4EA-4C88-928F-52D012ED3EC3}">
      <text/>
    </comment>
    <comment ref="X57" authorId="0" shapeId="0" xr:uid="{F68726A1-77DB-4980-9DCC-263CF82E9ECE}">
      <text/>
    </comment>
    <comment ref="D58" authorId="0" shapeId="0" xr:uid="{3607FBE9-3CB6-46CF-92D0-244C61D6011A}">
      <text/>
    </comment>
    <comment ref="D59" authorId="0" shapeId="0" xr:uid="{99B27B66-CA87-4FD0-895A-1AE8ABE11AF1}">
      <text/>
    </comment>
    <comment ref="D60" authorId="0" shapeId="0" xr:uid="{3AC490AD-435D-41DB-9961-675CB91E8151}">
      <text/>
    </comment>
    <comment ref="D61" authorId="0" shapeId="0" xr:uid="{32CDB415-3C9A-440A-8955-3FCA9A1ACEA4}">
      <text/>
    </comment>
    <comment ref="X62" authorId="0" shapeId="0" xr:uid="{B8814106-D8E7-4092-94CD-47B3CD34D615}">
      <text/>
    </comment>
    <comment ref="S65" authorId="0" shapeId="0" xr:uid="{B9B54D6B-075B-49A6-9529-33022E538188}">
      <text/>
    </comment>
    <comment ref="Y65" authorId="0" shapeId="0" xr:uid="{D4ABD97F-53F8-4A19-96BD-2A9BCC039D90}">
      <text/>
    </comment>
    <comment ref="AA65" authorId="0" shapeId="0" xr:uid="{AB4B78A0-9AB6-44FB-8CB1-EE001D32E41F}">
      <text/>
    </comment>
  </commentList>
</comments>
</file>

<file path=xl/sharedStrings.xml><?xml version="1.0" encoding="utf-8"?>
<sst xmlns="http://schemas.openxmlformats.org/spreadsheetml/2006/main" count="11036" uniqueCount="1637">
  <si>
    <t>Export Komplet</t>
  </si>
  <si>
    <t>VZ</t>
  </si>
  <si>
    <t>2.0</t>
  </si>
  <si>
    <t/>
  </si>
  <si>
    <t>False</t>
  </si>
  <si>
    <t>{ecdc9591-20f9-4a01-ab0f-0407f551df41}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</si>
  <si>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</si>
  <si>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</si>
  <si>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</si>
  <si>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</si>
  <si>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</si>
  <si>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</si>
  <si>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</si>
  <si>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</si>
  <si>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23117183-zmenaKZL</t>
  </si>
  <si>
    <t>Stavba:</t>
  </si>
  <si>
    <t>V5534/5539 - výměna vedení</t>
  </si>
  <si>
    <t>KSO:</t>
  </si>
  <si>
    <t>CC-CZ:</t>
  </si>
  <si>
    <t>Místo:</t>
  </si>
  <si>
    <t>kraj Vysočina</t>
  </si>
  <si>
    <t>Datum:</t>
  </si>
  <si>
    <t>10. 1. 2020</t>
  </si>
  <si>
    <t>Zadavatel:</t>
  </si>
  <si>
    <t>IČ:</t>
  </si>
  <si>
    <t>25733591</t>
  </si>
  <si>
    <t>E.ON Česká republika, s.r.o.,</t>
  </si>
  <si>
    <t>DIČ:</t>
  </si>
  <si>
    <t>CZ25733591</t>
  </si>
  <si>
    <t>Uchazeč:</t>
  </si>
  <si>
    <t xml:space="preserve"> </t>
  </si>
  <si>
    <t>Projektant:</t>
  </si>
  <si>
    <t>08211043</t>
  </si>
  <si>
    <t>Elektrovod a.s. - Slovenská republika, odštěpný z.</t>
  </si>
  <si>
    <t>CZ684910388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</si>
  <si>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</si>
  <si>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</si>
  <si>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</si>
  <si>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</si>
  <si>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</si>
  <si>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</si>
  <si>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</si>
  <si>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</si>
  <si>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</si>
  <si>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</si>
  <si>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</si>
  <si>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</si>
  <si>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</si>
  <si>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</si>
  <si>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</si>
  <si>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</si>
  <si>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</si>
  <si>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</si>
  <si>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</si>
  <si>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</si>
  <si>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</si>
  <si>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</si>
  <si>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</si>
  <si>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</si>
  <si>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</si>
  <si>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</si>
  <si>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</si>
  <si>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</si>
  <si>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</si>
  <si>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</si>
  <si>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</si>
  <si>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</si>
  <si>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</si>
  <si>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</si>
  <si>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</si>
  <si>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</si>
  <si>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</si>
  <si>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</si>
  <si>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</si>
  <si>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</si>
  <si>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</si>
  <si>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</si>
  <si>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</si>
  <si>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</si>
  <si>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</si>
  <si>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</si>
  <si>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</si>
  <si>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</si>
  <si>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</si>
  <si>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</si>
  <si>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</si>
  <si>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000 - Ostatní náklady</t>
  </si>
  <si>
    <t>001 - Základy - montáž</t>
  </si>
  <si>
    <t>003 - Základy - materiál dodávaný zhotovitelem</t>
  </si>
  <si>
    <t>004 - Stožáry - montáž</t>
  </si>
  <si>
    <t>006 - FV - montáž</t>
  </si>
  <si>
    <t>008 - FV - materiál dodávaný zhotovitelem</t>
  </si>
  <si>
    <t>009 - KZL - montáž</t>
  </si>
  <si>
    <t>011 - KZL - materiál dodávaný zhotovitelem</t>
  </si>
  <si>
    <t>012 - SOK TR V.Bíteš - montáž</t>
  </si>
  <si>
    <t>013 - SOK TR V.Bíteš - materiál dodávaný zhotovitelem</t>
  </si>
  <si>
    <t>014 - SOK TR V.Meziříčí - montáž</t>
  </si>
  <si>
    <t>015 - SOK TR V.Meziříčí - materiál dodávaný zhotovitelem</t>
  </si>
  <si>
    <t>016 - Zařízení pro komunikaci telefonů z Čebína do V.M. - montáž</t>
  </si>
  <si>
    <t>017 - Zařízení pro komunikaci telefonů z Čebína do V.M. - materiál dodávaný zhotovitelem</t>
  </si>
  <si>
    <t>018 - Tabulky, uzem., jiné - montáž</t>
  </si>
  <si>
    <t>019 - Tabulky, uzem., jiné - materiál dodávaný zhotovitelem</t>
  </si>
  <si>
    <t>021 - Demontáže</t>
  </si>
  <si>
    <t>022 - Demontáže - odpad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</si>
  <si>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</si>
  <si>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</si>
  <si>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</si>
  <si>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</si>
  <si>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</si>
  <si>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</si>
  <si>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</si>
  <si>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</si>
  <si>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</si>
  <si>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</si>
  <si>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</si>
  <si>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</si>
  <si>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</si>
  <si>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000</t>
  </si>
  <si>
    <t>Ostatní náklady</t>
  </si>
  <si>
    <t>ROZPOCET</t>
  </si>
  <si>
    <t>K</t>
  </si>
  <si>
    <t>030001000</t>
  </si>
  <si>
    <t>Zařízení staveniště</t>
  </si>
  <si>
    <t>…</t>
  </si>
  <si>
    <t>CS ÚRS 2019 01</t>
  </si>
  <si>
    <t>1024</t>
  </si>
  <si>
    <t>1497625597</t>
  </si>
  <si>
    <t>040001000</t>
  </si>
  <si>
    <t>Inženýrská činnost</t>
  </si>
  <si>
    <t>-1825425936</t>
  </si>
  <si>
    <t>3</t>
  </si>
  <si>
    <t>060001000</t>
  </si>
  <si>
    <t>Územní vlivy</t>
  </si>
  <si>
    <t>-2096113884</t>
  </si>
  <si>
    <t>4</t>
  </si>
  <si>
    <t>070001000</t>
  </si>
  <si>
    <t>Provozní vlivy</t>
  </si>
  <si>
    <t>-183188461</t>
  </si>
  <si>
    <t>5</t>
  </si>
  <si>
    <t>011314000</t>
  </si>
  <si>
    <t>Archeologický dohled</t>
  </si>
  <si>
    <t>-560058018</t>
  </si>
  <si>
    <t>P</t>
  </si>
  <si>
    <t>Poznámka k položce:_x000D_
Hradí zadavatel (E.ON) - neoceňovat</t>
  </si>
  <si>
    <t>6</t>
  </si>
  <si>
    <t>položka vlastní 012</t>
  </si>
  <si>
    <t>Vytýčení podzemních sítí</t>
  </si>
  <si>
    <t>...</t>
  </si>
  <si>
    <t>-1465370650</t>
  </si>
  <si>
    <t>7</t>
  </si>
  <si>
    <t>položka vlastní 013</t>
  </si>
  <si>
    <t>Náhrady polních škod, uvedení pozemků do původního stavu</t>
  </si>
  <si>
    <t>880308813</t>
  </si>
  <si>
    <t>8</t>
  </si>
  <si>
    <t>012203000</t>
  </si>
  <si>
    <t>Geodetické práce při provádění stavby - vytýčení stožárových míst</t>
  </si>
  <si>
    <t>pb</t>
  </si>
  <si>
    <t>-930894173</t>
  </si>
  <si>
    <t>001</t>
  </si>
  <si>
    <t>Základy - montáž</t>
  </si>
  <si>
    <t>9</t>
  </si>
  <si>
    <t>460050813</t>
  </si>
  <si>
    <t>Hloubení nezapažených jam strojně pro stožáry v hornině třídy 3</t>
  </si>
  <si>
    <t>m3</t>
  </si>
  <si>
    <t>1502409153</t>
  </si>
  <si>
    <t>VV</t>
  </si>
  <si>
    <t>7513</t>
  </si>
  <si>
    <t>Soupis základů</t>
  </si>
  <si>
    <t>10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</si>
  <si>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</si>
  <si>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</si>
  <si>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1071140486</t>
  </si>
  <si>
    <t>PSC</t>
  </si>
  <si>
    <t xml:space="preserve">Poznámka k souboru cen:_x000D_
1. Ceny hloubení jam ručně v hornině třídy 6 a 7 jsou stanoveny za použití pneumatického kladiva._x000D_
</t>
  </si>
  <si>
    <t>233</t>
  </si>
  <si>
    <t>11</t>
  </si>
  <si>
    <t>460050815</t>
  </si>
  <si>
    <t>Hloubení nezapažených jam strojně pro stožáry v hornině třídy 5</t>
  </si>
  <si>
    <t>-1969286336</t>
  </si>
  <si>
    <t>2004</t>
  </si>
  <si>
    <t>12</t>
  </si>
  <si>
    <t>460070755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</si>
  <si>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5</t>
  </si>
  <si>
    <t>3734804</t>
  </si>
  <si>
    <t>62</t>
  </si>
  <si>
    <t>13</t>
  </si>
  <si>
    <t>460050816</t>
  </si>
  <si>
    <t>Hloubení nezapažených jam strojně pro stožáry v hornině třídy 6</t>
  </si>
  <si>
    <t>2112008775</t>
  </si>
  <si>
    <t>191</t>
  </si>
  <si>
    <t>14</t>
  </si>
  <si>
    <t>460110001</t>
  </si>
  <si>
    <t>Čerpání vody na dopravní výšku do 10 m průměrný přítok do 400 l/min</t>
  </si>
  <si>
    <t>hod</t>
  </si>
  <si>
    <t>1637060421</t>
  </si>
  <si>
    <t>582</t>
  </si>
  <si>
    <t>153112122</t>
  </si>
  <si>
    <t>Zřízení beraněných stěn z ocelových štětovnic z terénu zaberanění štětovnic ve standardních podmínkách, délky do 8 m</t>
  </si>
  <si>
    <t>m2</t>
  </si>
  <si>
    <t>-1929642177</t>
  </si>
  <si>
    <t xml:space="preserve">Poznámka k souboru cen:_x000D_
1. V cenách -2111 a -2112 jsou započteny i náklady na případné zdvojování štětovnic._x000D_
2. V cenách nejsou započteny náklady na:_x000D_
a) dodání nebo opotřebení štětovnic._x000D_
- dodání štětovnic trvale zabudovaných se oceňuje ve specifikaci._x000D_
- opotřebení štětovnic dočasně zabudovaných se oceňuje ve specifikaci jako 0,5 násobek pořizovací ceny materiálu._x000D_
b) úpravu štětovnic pro manipulaci, řezání nebo sváření, tyto úpravy se oceňují cenami 153 11-1. . . Úprava ocelových štětovnic_x000D_
</t>
  </si>
  <si>
    <t>175,2*6+72*7</t>
  </si>
  <si>
    <t>16</t>
  </si>
  <si>
    <t>položka vlastní 005</t>
  </si>
  <si>
    <t>Pronájem štětovnic VL 604-6m na 30 dnů včetně dopravy</t>
  </si>
  <si>
    <t>ks</t>
  </si>
  <si>
    <t>-527495510</t>
  </si>
  <si>
    <t>292</t>
  </si>
  <si>
    <t>17</t>
  </si>
  <si>
    <t>položka vlastní 006</t>
  </si>
  <si>
    <t>Pronájem štětovnic VL-604-7m na 30 dnů včetně dopravy</t>
  </si>
  <si>
    <t>-1867592116</t>
  </si>
  <si>
    <t>120</t>
  </si>
  <si>
    <t>18</t>
  </si>
  <si>
    <t>153113112</t>
  </si>
  <si>
    <t>Vytažení stěn z ocelových štětovnic zaberaněných z terénu délky do 12 m ve standardních podmínkách, zaberaněných na hloubku do 8 m</t>
  </si>
  <si>
    <t>718215477</t>
  </si>
  <si>
    <t xml:space="preserve">Poznámka k souboru cen:_x000D_
1. V cenách nejsou započteny náklady na úpravu štětovnic pro manipulaci, řezání nebo sváření tyto úpravy se oceňují cenami 153 11-1. . . Úprava ocelových štětovnic_x000D_
2. Množství měrných jednotek se určuje v m2 plochy zaberaněné části stěny._x000D_
</t>
  </si>
  <si>
    <t>19</t>
  </si>
  <si>
    <t>210060021</t>
  </si>
  <si>
    <t>Montáž venkovního vedení vvn 110 kV stožárů nebo portálů včetně kontroly trasy, kolíkování jam, montáže a vyrovnání základových dílů rozvoz, montáž a stavba příhradových stožárů nebo portálů</t>
  </si>
  <si>
    <t>t</t>
  </si>
  <si>
    <t>-120287840</t>
  </si>
  <si>
    <t xml:space="preserve">Poznámka k souboru cen:_x000D_
1. Podpěrný body vedení vvn je stožár vedení a portál pro zaústěn do rozvodny. Každý vývodový portál rozvodny je polovina kotevního podpěrného bodu se 3 vodiči._x000D_
2. Položky -0052, -0112, -0152 jsou určeny pro montáž na průběžný podpěrný bod (celkem 6 kotevních řetězců). V případě koncového podpěrného bodu (celkem 3 kotevní řetězce) bude použito poloviční množství položky (0,5 pb na jeden koncový stožár)._x000D_
3. Položky -0072, -0132, -0172 jsou určeny pro montáž na průběžný podpěrný bod (celkem 12 kotevních řetězců). V případě koncového podpěrného bodu (celkem 6 kotevních řetězců) bude použito poloviční množství položky (0,5 pb na jeden koncový stožár)._x000D_
</t>
  </si>
  <si>
    <t>147,023+5</t>
  </si>
  <si>
    <t>Soupis stožárů</t>
  </si>
  <si>
    <t>20</t>
  </si>
  <si>
    <t>460080201</t>
  </si>
  <si>
    <t>Základové konstrukce zřízení bednění základových konstrukcí s případnými vzpěrami nezabudovaného</t>
  </si>
  <si>
    <t>1464838238</t>
  </si>
  <si>
    <t>2074</t>
  </si>
  <si>
    <t>460080301</t>
  </si>
  <si>
    <t>Základové konstrukce odstranění bednění základových konstrukcí s případnými vzpěrami nezabudovaného</t>
  </si>
  <si>
    <t>-1041968625</t>
  </si>
  <si>
    <t>Sopis základů</t>
  </si>
  <si>
    <t>22</t>
  </si>
  <si>
    <t>460300002</t>
  </si>
  <si>
    <t>Zásyp jam strojně s uložením výkopku ve vrstvách včetně zhutnění a urovnání povrchu ve volném terénu</t>
  </si>
  <si>
    <t>2119825825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</si>
  <si>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</si>
  <si>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5353</t>
  </si>
  <si>
    <t>23</t>
  </si>
  <si>
    <t>460600023-P</t>
  </si>
  <si>
    <t>Přemístění (odvoz) horniny, suti a vybouraných hmot vodorovné přemístění horniny včetně složení, bez naložení a rozprostření jakékoliv třídy, na vzdálenost přes 500 do 1000 m</t>
  </si>
  <si>
    <t>-465711735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</si>
  <si>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</si>
  <si>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66</t>
  </si>
  <si>
    <t>24</t>
  </si>
  <si>
    <t>460620013</t>
  </si>
  <si>
    <t>Úprava terénu provizorní úprava terénu včetně odkopání drobných nerovností a zásypu prohlubní se zhutněním, v hornině třídy 3</t>
  </si>
  <si>
    <t>-2139282631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</si>
  <si>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</si>
  <si>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67*12*12</t>
  </si>
  <si>
    <t>25</t>
  </si>
  <si>
    <t>položka vlastní 007</t>
  </si>
  <si>
    <t>Příjezdová cesta z betonových panelů - zřízení, pronájem, odstranění</t>
  </si>
  <si>
    <t>264407617</t>
  </si>
  <si>
    <t>Technická zpráva POV - odst.1.4</t>
  </si>
  <si>
    <t>26</t>
  </si>
  <si>
    <t>položka vlastní 008</t>
  </si>
  <si>
    <t>Přejezdy přes inženýrské sítě z betonových panelů - zřízení, pronájem, odstranění</t>
  </si>
  <si>
    <t>1831222723</t>
  </si>
  <si>
    <t>342</t>
  </si>
  <si>
    <t>Technická zpráva POV - odst. 2.2.6</t>
  </si>
  <si>
    <t>27</t>
  </si>
  <si>
    <t>210062031</t>
  </si>
  <si>
    <t>Ostatní práce na venkovním vedení 110 kV, 220 nebo 440 kV rozebrání a zpětná montáž plotu při rozvinování vodičů a zemnícího lana</t>
  </si>
  <si>
    <t>m</t>
  </si>
  <si>
    <t>-2003487309</t>
  </si>
  <si>
    <t>002</t>
  </si>
  <si>
    <t>Základy - materiál dodávaný zadavatelem (E.ON) - neoceňovat</t>
  </si>
  <si>
    <t>28</t>
  </si>
  <si>
    <t>M</t>
  </si>
  <si>
    <t>MOCK001</t>
  </si>
  <si>
    <t>Ocel S355.J2 pozinkovaná - Základové díly</t>
  </si>
  <si>
    <t>-984993051</t>
  </si>
  <si>
    <t>003</t>
  </si>
  <si>
    <t>Základy - materiál dodávaný zhotovitelem</t>
  </si>
  <si>
    <t>29</t>
  </si>
  <si>
    <t>MOCK002</t>
  </si>
  <si>
    <t>Ocelové plechy, ocel S 235</t>
  </si>
  <si>
    <t>kg</t>
  </si>
  <si>
    <t>-976829991</t>
  </si>
  <si>
    <t>39,3+58,9+14,7+31,4</t>
  </si>
  <si>
    <t>30</t>
  </si>
  <si>
    <t>M002002</t>
  </si>
  <si>
    <t>Separační nátěr BISOL</t>
  </si>
  <si>
    <t>l</t>
  </si>
  <si>
    <t>-391520956</t>
  </si>
  <si>
    <t>31</t>
  </si>
  <si>
    <t>460080034</t>
  </si>
  <si>
    <t>Základové konstrukce základ bez bednění do rostlé zeminy z monolitického železobetonu bez výztuže tř. C 20/25</t>
  </si>
  <si>
    <t>263009861</t>
  </si>
  <si>
    <t>774+3320</t>
  </si>
  <si>
    <t>32</t>
  </si>
  <si>
    <t>460080035</t>
  </si>
  <si>
    <t>Základové konstrukce základ bez bednění do rostlé zeminy z monolitického železobetonu bez výztuže tř. C 25/30</t>
  </si>
  <si>
    <t>-1274554532</t>
  </si>
  <si>
    <t>479</t>
  </si>
  <si>
    <t>33</t>
  </si>
  <si>
    <t>460080032</t>
  </si>
  <si>
    <t>Základové konstrukce základ bez bednění do rostlé zeminy z monolitického železobetonu bez výztuže tř. C 12/15</t>
  </si>
  <si>
    <t>1195564614</t>
  </si>
  <si>
    <t>288</t>
  </si>
  <si>
    <t>34</t>
  </si>
  <si>
    <t>MXYPEX</t>
  </si>
  <si>
    <t>Vodě nepropustná přísada do betonu XYPEX Admix C 1000 (NF)</t>
  </si>
  <si>
    <t>833978946</t>
  </si>
  <si>
    <t>2168</t>
  </si>
  <si>
    <t>004</t>
  </si>
  <si>
    <t>Stožáry - montáž</t>
  </si>
  <si>
    <t>35</t>
  </si>
  <si>
    <t>-1610517824</t>
  </si>
  <si>
    <t>553,7</t>
  </si>
  <si>
    <t>36</t>
  </si>
  <si>
    <t>210064003</t>
  </si>
  <si>
    <t>Nátěry stožárů venkovního vedení vvn odrezivění oprášením</t>
  </si>
  <si>
    <t>-708630847</t>
  </si>
  <si>
    <t>1027+686</t>
  </si>
  <si>
    <t>Souhrnná technická zpráva - odst. 5.7, Denní překážkové značení stožárů</t>
  </si>
  <si>
    <t>37</t>
  </si>
  <si>
    <t>210064004</t>
  </si>
  <si>
    <t>Nátěry stožárů venkovního vedení vvn nátěr základní jednosložkový</t>
  </si>
  <si>
    <t>183070608</t>
  </si>
  <si>
    <t>38</t>
  </si>
  <si>
    <t>210064006</t>
  </si>
  <si>
    <t>Nátěry stožárů venkovního vedení vvn nátěr vrchní jednosložkový</t>
  </si>
  <si>
    <t>-90573636</t>
  </si>
  <si>
    <t>005</t>
  </si>
  <si>
    <t>Stožáry - materiál dodávaný zadavatelem (E.ON) - neoceňovat</t>
  </si>
  <si>
    <t>39</t>
  </si>
  <si>
    <t>MOCK003</t>
  </si>
  <si>
    <t>Ocel S355.J2 pozinkovana - Horní stavba</t>
  </si>
  <si>
    <t>-1567266900</t>
  </si>
  <si>
    <t>40</t>
  </si>
  <si>
    <t>M006005.1</t>
  </si>
  <si>
    <t>Barva šedá - základní</t>
  </si>
  <si>
    <t>1233580280</t>
  </si>
  <si>
    <t>Poznámka k položce:_x000D_
vydatnost 0,3 kg/m2</t>
  </si>
  <si>
    <t>(1027+686)*0,3</t>
  </si>
  <si>
    <t>41</t>
  </si>
  <si>
    <t>M006002</t>
  </si>
  <si>
    <t>Barva červená RAL 3020 - vrchní</t>
  </si>
  <si>
    <t>-1917626577</t>
  </si>
  <si>
    <t>1027*0,3</t>
  </si>
  <si>
    <t>42</t>
  </si>
  <si>
    <t>M006001</t>
  </si>
  <si>
    <t>Barva bílá RAL 9016 - vrchní</t>
  </si>
  <si>
    <t>-1272328547</t>
  </si>
  <si>
    <t>686*0,3</t>
  </si>
  <si>
    <t>43</t>
  </si>
  <si>
    <t>M006003</t>
  </si>
  <si>
    <t>Ředidlo</t>
  </si>
  <si>
    <t>-210557017</t>
  </si>
  <si>
    <t>Poznámka k položce:_x000D_
spotřeba 0,1 l / kg nátěrových hmot</t>
  </si>
  <si>
    <t>(1713+1027+686)*0,3*0,1</t>
  </si>
  <si>
    <t>006</t>
  </si>
  <si>
    <t>FV - montáž</t>
  </si>
  <si>
    <t>44</t>
  </si>
  <si>
    <t>210063001</t>
  </si>
  <si>
    <t>Rozvoz lan venkovního vedení vvn průřezové plochy do 300 mm2</t>
  </si>
  <si>
    <t>-522467493</t>
  </si>
  <si>
    <t>143,1</t>
  </si>
  <si>
    <t>Rozpis lan FV na bubnové délky</t>
  </si>
  <si>
    <t>45</t>
  </si>
  <si>
    <t>210062037</t>
  </si>
  <si>
    <t>Ostatní práce na venkovním vedení 110 kV, 220 nebo 440 kV zajištění nebo odjištění pracoviště montážními zkraty na jedné lince 6 vodičů</t>
  </si>
  <si>
    <t>1184667509</t>
  </si>
  <si>
    <t>Technická zpráva POV - odst. 2.2.3</t>
  </si>
  <si>
    <t>46</t>
  </si>
  <si>
    <t>210060052</t>
  </si>
  <si>
    <t>Montáž venkovního vedení vvn 110 kV vodičů a závěsů včetně rozvozu izolátorů a armatur bez montáže zemnícího lana průřezové plochy do 300 mm2 3 vodiče I až III oblast znečištění závěsy kotevní</t>
  </si>
  <si>
    <t>492386724</t>
  </si>
  <si>
    <t>4,5</t>
  </si>
  <si>
    <t>Souhrnná technická zpráva - odst. 5.1, 5.3, 6, Přehledný soupis, Rozpis materiálu FV</t>
  </si>
  <si>
    <t>47</t>
  </si>
  <si>
    <t>210060072</t>
  </si>
  <si>
    <t>Montáž venkovního vedení vvn 110 kV vodičů a závěsů včetně rozvozu izolátorů a armatur bez montáže zemnícího lana průřezové plochy do 300 mm2 6 vodičů I až III oblast znečištění závěsy kotevní</t>
  </si>
  <si>
    <t>1382576803</t>
  </si>
  <si>
    <t>Souhrnná technická zpráva - odst. 5.1, 5.3, Přehledný soupis, Rozpis materiálu FV</t>
  </si>
  <si>
    <t>48</t>
  </si>
  <si>
    <t>210060071</t>
  </si>
  <si>
    <t>Montáž venkovního vedení vvn 110 kV vodičů a závěsů včetně rozvozu izolátorů a armatur bez montáže zemnícího lana průřezové plochy do 300 mm2 6 vodičů I až III oblast znečištění závěsy nosné</t>
  </si>
  <si>
    <t>-1962835842</t>
  </si>
  <si>
    <t>54</t>
  </si>
  <si>
    <t>49</t>
  </si>
  <si>
    <t>210060053</t>
  </si>
  <si>
    <t>Montáž venkovního vedení vvn 110 kV vodičů a závěsů včetně rozvozu izolátorů a armatur bez montáže zemnícího lana průřezové plochy do 300 mm2 3 vodiče I až III oblast znečištění závěsy pomocné</t>
  </si>
  <si>
    <t>kus</t>
  </si>
  <si>
    <t>-956089001</t>
  </si>
  <si>
    <t>50</t>
  </si>
  <si>
    <t>210060202</t>
  </si>
  <si>
    <t>Montáž venkovního vedení vvn 110 nebo 220 kV Příplatek k cenám za tažení vodičů pomocí brzd vedení jednoduché, závěsy kotevní</t>
  </si>
  <si>
    <t>-1916845828</t>
  </si>
  <si>
    <t xml:space="preserve">Poznámka k souboru cen:_x000D_
1. Cena -0231 platí i pro ocenění dvojnásobného vedení 220 kV, kdy se použije 2 x._x000D_
</t>
  </si>
  <si>
    <t>51</t>
  </si>
  <si>
    <t>210060212</t>
  </si>
  <si>
    <t>Montáž venkovního vedení vvn 110 nebo 220 kV Příplatek k cenám za tažení vodičů pomocí brzd vedení dvojité, závěsy kotevní</t>
  </si>
  <si>
    <t>447226247</t>
  </si>
  <si>
    <t>52</t>
  </si>
  <si>
    <t>210060211</t>
  </si>
  <si>
    <t>Montáž venkovního vedení vvn 110 nebo 220 kV Příplatek k cenám za tažení vodičů pomocí brzd vedení dvojité, závěsy nosné</t>
  </si>
  <si>
    <t>1486505829</t>
  </si>
  <si>
    <t>53</t>
  </si>
  <si>
    <t>210062098</t>
  </si>
  <si>
    <t>Montáž příslušenství venkovního vedení vvn včetně rozvozu - plošná instalace závaží</t>
  </si>
  <si>
    <t>950950060</t>
  </si>
  <si>
    <t xml:space="preserve">Poznámka k souboru cen:_x000D_
1. Ceny platí pro instalaci příslušenství montovaného souběžně s výstavbou stožáru._x000D_
</t>
  </si>
  <si>
    <t>210060231</t>
  </si>
  <si>
    <t>Montáž venkovního vedení vvn 110 nebo 220 kV zakotvení nebo odkotvení vodičů nebo stožárů vedení jednoduché 110 kV nebo 220 kV nebo dvojité 110 kV</t>
  </si>
  <si>
    <t>1315498612</t>
  </si>
  <si>
    <t>Souhrnná technická zpráva - odst. 5.1, 5.3, Přehledný soupis</t>
  </si>
  <si>
    <t>55</t>
  </si>
  <si>
    <t>210060241</t>
  </si>
  <si>
    <t>Montáž venkovního vedení vvn 110 nebo 220 kV revize podpěrného bodu vedení vvn 110 kV</t>
  </si>
  <si>
    <t>-201213578</t>
  </si>
  <si>
    <t>78</t>
  </si>
  <si>
    <t>Přehledný soupis</t>
  </si>
  <si>
    <t>56</t>
  </si>
  <si>
    <t>210062021</t>
  </si>
  <si>
    <t>Příplatky k venkovnímu vedení 110, 220 nebo 400 kV za tažení jednoho lana přes vodní plochy</t>
  </si>
  <si>
    <t>-511917618</t>
  </si>
  <si>
    <t>6*76</t>
  </si>
  <si>
    <t>Soupis křižovaných objektů, Situace vyznačení příjezdových cest</t>
  </si>
  <si>
    <t>57</t>
  </si>
  <si>
    <t>210062022</t>
  </si>
  <si>
    <t>Příplatky k venkovnímu vedení 110, 220 nebo 400 kV za tažení jednoho lana přes chmelnice, vinice, sady a zahrady</t>
  </si>
  <si>
    <t>-1011068706</t>
  </si>
  <si>
    <t>6*80</t>
  </si>
  <si>
    <t>58</t>
  </si>
  <si>
    <t>210062135</t>
  </si>
  <si>
    <t>Zajištění přechodové bariéry na venkovním vedení 110 kV, 220 kV nebo 400 kV přes pozemní komunikaci I., II. , III. třídy nebo dálniční dvojité vedení</t>
  </si>
  <si>
    <t>systém</t>
  </si>
  <si>
    <t>376298708</t>
  </si>
  <si>
    <t xml:space="preserve">Poznámka k souboru cen:_x000D_
1. V cenách -2111 až -2135 jsou započteny i náklady na:_x000D_
a) montáž a demontáž přechodové bariéry,_x000D_
b) náklady na dopravu a materiál popřípadě pronájem._x000D_
2. V cenách -2111 až -2135 nejsou započteny náklady na:_x000D_
a) vypracování a projednávání DIO,_x000D_
b) osazení a odstranění dopravního značení,_x000D_
c) náhrady za omezení provozu správci komunikace nebo železnice. Tyto se oceňují samostatně katalogem 800-0 Vedlejší rozpočtové náklady._x000D_
3. Pro vedení 110 kV se bariéra oceňuje vždy na měrnou jednotku systém._x000D_
4. V případě tažení ZL/KZL se použije bariéra pro jednoduché vedení (jedna fáze)._x000D_
5. Ochranná opatření dálkových vedení pod povrchem se oceňují katalogem 46-M Zemní a pomocné stavební práce při elektromontážích, položkou 460 65-0141 Zřízení provizorní komunikace ze silničních panelů se štěrkovým ložem._x000D_
</t>
  </si>
  <si>
    <t>(1+18)*2</t>
  </si>
  <si>
    <t>Technická zpráva POV - odst. 2.2.4, Soupis křižovaných objektů</t>
  </si>
  <si>
    <t>59</t>
  </si>
  <si>
    <t>210062115</t>
  </si>
  <si>
    <t>Zajištění přechodové bariéry na venkovním vedení 110 kV, 220 kV nebo 400 kV přes dálková vedení po povrchu NN, VN nebo neelektrifikovanou železniční trať dvojité vedení</t>
  </si>
  <si>
    <t>1298651405</t>
  </si>
  <si>
    <t>15+1</t>
  </si>
  <si>
    <t>Technická zpráva POV - odst. 2.2.1, 2.2.2, Soupis křižovaných objektů</t>
  </si>
  <si>
    <t>60</t>
  </si>
  <si>
    <t>položka vlastní 010</t>
  </si>
  <si>
    <t>Ostatní práce na venkovním vedení 110, 220 nebo 400 kV bariera včetně odstranění přes vedení sde</t>
  </si>
  <si>
    <t>-696379167</t>
  </si>
  <si>
    <t>Technická zpráva POV - odst. 2.2.2, Soupis křižovaných objektů</t>
  </si>
  <si>
    <t>61</t>
  </si>
  <si>
    <t>210062092</t>
  </si>
  <si>
    <t>Montáž příslušenství venkovního vedení vvn včetně rozvozu - plošná instalace tlumiče vibrací</t>
  </si>
  <si>
    <t>-64272314</t>
  </si>
  <si>
    <t>594</t>
  </si>
  <si>
    <t>Technická zpráva - odst. 5.3, Montáž tlumičů vibrací FV</t>
  </si>
  <si>
    <t>položka vlastní 018</t>
  </si>
  <si>
    <t>Montáž mezifázových rozpěrek</t>
  </si>
  <si>
    <t>1845534052</t>
  </si>
  <si>
    <t>200+8</t>
  </si>
  <si>
    <t>Technická zpráva - odst. 5.3, Montáž mezifázových rozpěrek</t>
  </si>
  <si>
    <t>63</t>
  </si>
  <si>
    <t>položka vlastní 019</t>
  </si>
  <si>
    <t>Montáž přístrojové svorky</t>
  </si>
  <si>
    <t>2108529790</t>
  </si>
  <si>
    <t>3+3</t>
  </si>
  <si>
    <t>Souhrnná technická zpráva - odst. 5.3, Rozpis materiálu FV</t>
  </si>
  <si>
    <t>64</t>
  </si>
  <si>
    <t>položka vlastní 020</t>
  </si>
  <si>
    <t>Montáž svorky pro zkratovací soupravu</t>
  </si>
  <si>
    <t>-1484722668</t>
  </si>
  <si>
    <t>007</t>
  </si>
  <si>
    <t>FV - materiál dodávaný zadavatelem (E.ON) - neoceňovat</t>
  </si>
  <si>
    <t>ILG60/22/1200-120k</t>
  </si>
  <si>
    <t>Tyčový izolátor LG 60/22/1200 - 120 kN</t>
  </si>
  <si>
    <t>1792393715</t>
  </si>
  <si>
    <t>861</t>
  </si>
  <si>
    <t>Rozpis materiálu - FV</t>
  </si>
  <si>
    <t>008</t>
  </si>
  <si>
    <t>FV - materiál dodávaný zhotovitelem</t>
  </si>
  <si>
    <t>L222-AL1/76-ST6C</t>
  </si>
  <si>
    <t>Lano 222-AL1/76-ST6C</t>
  </si>
  <si>
    <t>-1822470977</t>
  </si>
  <si>
    <t>117310-50</t>
  </si>
  <si>
    <t>67</t>
  </si>
  <si>
    <t>RB118312A01</t>
  </si>
  <si>
    <t>Kotevní svorka klínová</t>
  </si>
  <si>
    <t>931900580</t>
  </si>
  <si>
    <t>240</t>
  </si>
  <si>
    <t>68</t>
  </si>
  <si>
    <t>RRA225091s</t>
  </si>
  <si>
    <t>Ochranná spirála</t>
  </si>
  <si>
    <t>-1118055697</t>
  </si>
  <si>
    <t>69</t>
  </si>
  <si>
    <t>E136224</t>
  </si>
  <si>
    <t>Nosná svorka výkyvná</t>
  </si>
  <si>
    <t>888799051</t>
  </si>
  <si>
    <t>70</t>
  </si>
  <si>
    <t>E409150.2</t>
  </si>
  <si>
    <t>Svorka pro zkratovací soupravu</t>
  </si>
  <si>
    <t>7725080</t>
  </si>
  <si>
    <t>71</t>
  </si>
  <si>
    <t>E405033.51</t>
  </si>
  <si>
    <t>Přístrojová svorka</t>
  </si>
  <si>
    <t>-158150860</t>
  </si>
  <si>
    <t>72</t>
  </si>
  <si>
    <t>E235129.9</t>
  </si>
  <si>
    <t>Závěsný kloub kotevní</t>
  </si>
  <si>
    <t>-2115282062</t>
  </si>
  <si>
    <t>73</t>
  </si>
  <si>
    <t>E231407</t>
  </si>
  <si>
    <t>Dvojité oko křížové</t>
  </si>
  <si>
    <t>966282199</t>
  </si>
  <si>
    <t>381</t>
  </si>
  <si>
    <t>74</t>
  </si>
  <si>
    <t>E233417</t>
  </si>
  <si>
    <t>Rozpěrka</t>
  </si>
  <si>
    <t>-692267430</t>
  </si>
  <si>
    <t>708</t>
  </si>
  <si>
    <t>75</t>
  </si>
  <si>
    <t>E231411.3</t>
  </si>
  <si>
    <t>-996375900</t>
  </si>
  <si>
    <t>1746</t>
  </si>
  <si>
    <t>76</t>
  </si>
  <si>
    <t>E102113.1</t>
  </si>
  <si>
    <t>Ochranná armatura</t>
  </si>
  <si>
    <t>-769214974</t>
  </si>
  <si>
    <t>1758</t>
  </si>
  <si>
    <t>77</t>
  </si>
  <si>
    <t>E219302</t>
  </si>
  <si>
    <t>Svorník s maticí</t>
  </si>
  <si>
    <t>1754991344</t>
  </si>
  <si>
    <t>E235239.1</t>
  </si>
  <si>
    <t>-429692498</t>
  </si>
  <si>
    <t>79</t>
  </si>
  <si>
    <t>E231641.19</t>
  </si>
  <si>
    <t>Vidlice s okem přímá</t>
  </si>
  <si>
    <t>-697947079</t>
  </si>
  <si>
    <t>80</t>
  </si>
  <si>
    <t>E167625.4</t>
  </si>
  <si>
    <t>Proudová svorka rozebíratelná</t>
  </si>
  <si>
    <t>-698484015</t>
  </si>
  <si>
    <t>81</t>
  </si>
  <si>
    <t>E235166.4</t>
  </si>
  <si>
    <t>-1950622180</t>
  </si>
  <si>
    <t>180</t>
  </si>
  <si>
    <t>82</t>
  </si>
  <si>
    <t>E165322</t>
  </si>
  <si>
    <t>Proudová svorka lisovaná</t>
  </si>
  <si>
    <t>1007362171</t>
  </si>
  <si>
    <t>96</t>
  </si>
  <si>
    <t>83</t>
  </si>
  <si>
    <t>E235149.1</t>
  </si>
  <si>
    <t>Závěsný kloub nosný</t>
  </si>
  <si>
    <t>-609503134</t>
  </si>
  <si>
    <t>330</t>
  </si>
  <si>
    <t>84</t>
  </si>
  <si>
    <t>E231420.2</t>
  </si>
  <si>
    <t>Dvojité oko přímé</t>
  </si>
  <si>
    <t>-1518822768</t>
  </si>
  <si>
    <t>324</t>
  </si>
  <si>
    <t>85</t>
  </si>
  <si>
    <t>R104206KB</t>
  </si>
  <si>
    <t>Nosná svorka spirálová</t>
  </si>
  <si>
    <t>-1122092762</t>
  </si>
  <si>
    <t>306</t>
  </si>
  <si>
    <t>86</t>
  </si>
  <si>
    <t>E231412</t>
  </si>
  <si>
    <t>-474051476</t>
  </si>
  <si>
    <t>87</t>
  </si>
  <si>
    <t>E137224</t>
  </si>
  <si>
    <t>-1686744664</t>
  </si>
  <si>
    <t>88</t>
  </si>
  <si>
    <t>E229501</t>
  </si>
  <si>
    <t>Závaží 50 kg</t>
  </si>
  <si>
    <t>-415506096</t>
  </si>
  <si>
    <t>89</t>
  </si>
  <si>
    <t>RF03228-42A09KB</t>
  </si>
  <si>
    <t>Nosná svorka spirálová + spirála</t>
  </si>
  <si>
    <t>1371420440</t>
  </si>
  <si>
    <t>90</t>
  </si>
  <si>
    <t>RB107033</t>
  </si>
  <si>
    <t>Nosná tyč závaží + závaží 50 kg</t>
  </si>
  <si>
    <t>2049898716</t>
  </si>
  <si>
    <t>91</t>
  </si>
  <si>
    <t>E165919</t>
  </si>
  <si>
    <t>1704927350</t>
  </si>
  <si>
    <t>92</t>
  </si>
  <si>
    <t>E235543</t>
  </si>
  <si>
    <t>Závěsný třmen</t>
  </si>
  <si>
    <t>-396878790</t>
  </si>
  <si>
    <t>93</t>
  </si>
  <si>
    <t>E231511</t>
  </si>
  <si>
    <t>-1225737394</t>
  </si>
  <si>
    <t>94</t>
  </si>
  <si>
    <t>E231512.3</t>
  </si>
  <si>
    <t>2100098570</t>
  </si>
  <si>
    <t>95</t>
  </si>
  <si>
    <t>E231410.3</t>
  </si>
  <si>
    <t>-1111920005</t>
  </si>
  <si>
    <t>E330614.8</t>
  </si>
  <si>
    <t>-1980214139</t>
  </si>
  <si>
    <t>97</t>
  </si>
  <si>
    <t>E235118</t>
  </si>
  <si>
    <t>Závěsný kloub</t>
  </si>
  <si>
    <t>-1126666282</t>
  </si>
  <si>
    <t>98</t>
  </si>
  <si>
    <t>RB161002A02</t>
  </si>
  <si>
    <t>Tlumič vibrací</t>
  </si>
  <si>
    <t>-633694074</t>
  </si>
  <si>
    <t>99</t>
  </si>
  <si>
    <t>RB171069A02</t>
  </si>
  <si>
    <t>Mezifázová rozpěrka</t>
  </si>
  <si>
    <t>-1219510405</t>
  </si>
  <si>
    <t>200</t>
  </si>
  <si>
    <t>100</t>
  </si>
  <si>
    <t>RB171069A03</t>
  </si>
  <si>
    <t>1340802313</t>
  </si>
  <si>
    <t>101</t>
  </si>
  <si>
    <t>LOCEL13</t>
  </si>
  <si>
    <t>Ocelové lano ø 13 mm</t>
  </si>
  <si>
    <t>-692272698</t>
  </si>
  <si>
    <t>102</t>
  </si>
  <si>
    <t>E161508</t>
  </si>
  <si>
    <t>Kotevní kladka</t>
  </si>
  <si>
    <t>-2066837117</t>
  </si>
  <si>
    <t>103</t>
  </si>
  <si>
    <t>E194915</t>
  </si>
  <si>
    <t>Svorka pro ocelové lano</t>
  </si>
  <si>
    <t>-108570240</t>
  </si>
  <si>
    <t>104</t>
  </si>
  <si>
    <t>E241563.1</t>
  </si>
  <si>
    <t>Napínací šroub</t>
  </si>
  <si>
    <t>-36190264</t>
  </si>
  <si>
    <t>105</t>
  </si>
  <si>
    <t>OSROUB22</t>
  </si>
  <si>
    <t>Šroub M22 x 65</t>
  </si>
  <si>
    <t>1419979852</t>
  </si>
  <si>
    <t>106</t>
  </si>
  <si>
    <t>OMATICE22</t>
  </si>
  <si>
    <t>Matice M22</t>
  </si>
  <si>
    <t>1897497237</t>
  </si>
  <si>
    <t>107</t>
  </si>
  <si>
    <t>OPODL22</t>
  </si>
  <si>
    <t>Podložka M22</t>
  </si>
  <si>
    <t>1989784714</t>
  </si>
  <si>
    <t>108</t>
  </si>
  <si>
    <t>OPODLPR22</t>
  </si>
  <si>
    <t>Podložka pružná M22</t>
  </si>
  <si>
    <t>2085683554</t>
  </si>
  <si>
    <t>009</t>
  </si>
  <si>
    <t>KZL - montáž</t>
  </si>
  <si>
    <t>109</t>
  </si>
  <si>
    <t>210063001-KZL</t>
  </si>
  <si>
    <t>Rozvoz lan KZL venkovního vedení vvn průřezové plochy do 300 mm2</t>
  </si>
  <si>
    <t>2035567563</t>
  </si>
  <si>
    <t>9,835+6,158</t>
  </si>
  <si>
    <t>Rozpis lan KZL na bubnové délky</t>
  </si>
  <si>
    <t>110</t>
  </si>
  <si>
    <t>210062013</t>
  </si>
  <si>
    <t>Montáž jednoho zemnícího lana venkovního vedení 110, 220 nebo 400 kV kombinovaného s integrovanými optickými vlákny včetně propojení na konstrukci stožár nosný</t>
  </si>
  <si>
    <t>-1185170619</t>
  </si>
  <si>
    <t>Souhrnná technická zpráva - odst. 5.2, 5.3, Rozpis materiálu KZL, Přehledný soupis</t>
  </si>
  <si>
    <t>111</t>
  </si>
  <si>
    <t>210062014</t>
  </si>
  <si>
    <t>Montáž jednoho zemnícího lana venkovního vedení 110, 220 nebo 400 kV kombinovaného s integrovanými optickými vlákny včetně propojení na konstrukci stožár kotevní</t>
  </si>
  <si>
    <t>-1156213252</t>
  </si>
  <si>
    <t>112</t>
  </si>
  <si>
    <t>210062015</t>
  </si>
  <si>
    <t>Montáž jednoho zemnícího lana venkovního vedení 110, 220 nebo 400 kV kombinovaného s integrovanými optickými vlákny včetně propojení na konstrukci stožár kotevní se spojkou</t>
  </si>
  <si>
    <t>-1966137401</t>
  </si>
  <si>
    <t>113</t>
  </si>
  <si>
    <t>210062016</t>
  </si>
  <si>
    <t>Montáž jednoho zemnícího lana venkovního vedení 110, 220 nebo 400 kV kombinovaného s integrovanými optickými vlákny včetně propojení na konstrukci rozvinutí a nahození tažného lana v rozpětí</t>
  </si>
  <si>
    <t>1545855093</t>
  </si>
  <si>
    <t>Souhrnná technická zpráva - odst. 5.2, 5.3, Přehledný soupis</t>
  </si>
  <si>
    <t>114</t>
  </si>
  <si>
    <t>210062017</t>
  </si>
  <si>
    <t>Montáž jednoho zemnícího lana venkovního vedení 110, 220 nebo 400 kV kombinovaného s integrovanými optickými vlákny včetně propojení na konstrukci tažení včetně rozvinování a regulování lana s integrovanými optickými vlákny</t>
  </si>
  <si>
    <t>km</t>
  </si>
  <si>
    <t>2007038924</t>
  </si>
  <si>
    <t>18,8</t>
  </si>
  <si>
    <t>115</t>
  </si>
  <si>
    <t>210062018</t>
  </si>
  <si>
    <t>Montáž jednoho zemnícího lana venkovního vedení 110, 220 nebo 400 kV kombinovaného s integrovanými optickými vlákny včetně propojení na konstrukci Příplatek k cenám za tažení lana s integrovanými optickými vlákny pomocí brzd</t>
  </si>
  <si>
    <t>-82760104</t>
  </si>
  <si>
    <t>116</t>
  </si>
  <si>
    <t>210062021-KZL</t>
  </si>
  <si>
    <t>693160577</t>
  </si>
  <si>
    <t>117</t>
  </si>
  <si>
    <t>210062022-KZL</t>
  </si>
  <si>
    <t>1900936067</t>
  </si>
  <si>
    <t>118</t>
  </si>
  <si>
    <t>220182205</t>
  </si>
  <si>
    <t>Montáž spojky optického kabelu venkovní s 48 vlákny</t>
  </si>
  <si>
    <t>1507558738</t>
  </si>
  <si>
    <t>KZL schéma, Umístění spojkovacích krabic</t>
  </si>
  <si>
    <t>119</t>
  </si>
  <si>
    <t>220182105</t>
  </si>
  <si>
    <t>Měření útlumu optického kabelu na skládce se 48 vlákny</t>
  </si>
  <si>
    <t>-1521068983</t>
  </si>
  <si>
    <t>Rozpis lan na bubnové délky</t>
  </si>
  <si>
    <t>220182535</t>
  </si>
  <si>
    <t>Komplexní vyzkoušení úseku optického kabelu pro 3 vlnové délky se 48 vlákny</t>
  </si>
  <si>
    <t>-1969810507</t>
  </si>
  <si>
    <t>KZL schéma, Podmínky pro předávání optických tras</t>
  </si>
  <si>
    <t>121</t>
  </si>
  <si>
    <t>položka vlastní 011</t>
  </si>
  <si>
    <t>Vypracování měřicího protokolu (rozsah do 10 krabic, nad 12 vl.)</t>
  </si>
  <si>
    <t>1056874725</t>
  </si>
  <si>
    <t>122</t>
  </si>
  <si>
    <t>210062092-KZL</t>
  </si>
  <si>
    <t>Montáž příslušenství venkovního vedení vvn včetně rozvozu - plošná instalace tlumiče vibrací KZL</t>
  </si>
  <si>
    <t>1800913560</t>
  </si>
  <si>
    <t>46+73+74</t>
  </si>
  <si>
    <t>Technická zpráva - odst. 5.3, Montáž tlumičů vibrací KZL</t>
  </si>
  <si>
    <t>123</t>
  </si>
  <si>
    <t>210062097</t>
  </si>
  <si>
    <t>Montáž příslušenství venkovního vedení vvn včetně rozvozu - plošná instalace výstražné kulové značky na zemnící lano při jeho tažení</t>
  </si>
  <si>
    <t>-517354191</t>
  </si>
  <si>
    <t>Technická zpráva - odst. 5.7, Letecké značení - umístění výstražných koulí</t>
  </si>
  <si>
    <t>010</t>
  </si>
  <si>
    <t>KZL - materiál dodávaný zadavatelem (E.ON) - neoceňovat</t>
  </si>
  <si>
    <t>124</t>
  </si>
  <si>
    <t>LM167/R91-228</t>
  </si>
  <si>
    <t>Lano 2S 2/24 (M167 / R91 - 228)</t>
  </si>
  <si>
    <t>1900274400</t>
  </si>
  <si>
    <t>14010</t>
  </si>
  <si>
    <t>125</t>
  </si>
  <si>
    <t>LM272/R130-642</t>
  </si>
  <si>
    <t>Lano 3S 2/24 (M272 / R130 - 642)</t>
  </si>
  <si>
    <t>1951846349</t>
  </si>
  <si>
    <t>6140</t>
  </si>
  <si>
    <t>126</t>
  </si>
  <si>
    <t>Rtyp 250-2 vstupy</t>
  </si>
  <si>
    <t xml:space="preserve">Klobouková spojka typ 250 - 2 vstupy </t>
  </si>
  <si>
    <t>109864474</t>
  </si>
  <si>
    <t>Umístění spojkovacích krabic</t>
  </si>
  <si>
    <t>011</t>
  </si>
  <si>
    <t>KZL - materiál dodávaný zhotovitelem</t>
  </si>
  <si>
    <t>127</t>
  </si>
  <si>
    <t>1082312555</t>
  </si>
  <si>
    <t>Rozpis materiálu KZL</t>
  </si>
  <si>
    <t>128</t>
  </si>
  <si>
    <t>E235573</t>
  </si>
  <si>
    <t>1920712418</t>
  </si>
  <si>
    <t>129</t>
  </si>
  <si>
    <t>E235573.2</t>
  </si>
  <si>
    <t>1136050973</t>
  </si>
  <si>
    <t>130</t>
  </si>
  <si>
    <t>E235584</t>
  </si>
  <si>
    <t>-1566093718</t>
  </si>
  <si>
    <t>131</t>
  </si>
  <si>
    <t>E214161.1</t>
  </si>
  <si>
    <t>Palička s okem</t>
  </si>
  <si>
    <t>813754169</t>
  </si>
  <si>
    <t>132</t>
  </si>
  <si>
    <t>E237516</t>
  </si>
  <si>
    <t>Závlačka pérová</t>
  </si>
  <si>
    <t>-1189698728</t>
  </si>
  <si>
    <t>133</t>
  </si>
  <si>
    <t>E232505</t>
  </si>
  <si>
    <t>Pánvice s okem</t>
  </si>
  <si>
    <t>1543765728</t>
  </si>
  <si>
    <t>134</t>
  </si>
  <si>
    <t>R213110</t>
  </si>
  <si>
    <t>Dvojitá vidlice</t>
  </si>
  <si>
    <t>-247343171</t>
  </si>
  <si>
    <t>135</t>
  </si>
  <si>
    <t>R8461355</t>
  </si>
  <si>
    <t>Prodlužovací vidlice</t>
  </si>
  <si>
    <t>1366193521</t>
  </si>
  <si>
    <t>136</t>
  </si>
  <si>
    <t>R8413313</t>
  </si>
  <si>
    <t>-2025215399</t>
  </si>
  <si>
    <t>137</t>
  </si>
  <si>
    <t>RF2686/2</t>
  </si>
  <si>
    <t>Kotevní očnice</t>
  </si>
  <si>
    <t>-2014134491</t>
  </si>
  <si>
    <t>138</t>
  </si>
  <si>
    <t>RAW252152</t>
  </si>
  <si>
    <t>Kotevní spirála</t>
  </si>
  <si>
    <t>1361730368</t>
  </si>
  <si>
    <t>139</t>
  </si>
  <si>
    <t>RRW193220LIS</t>
  </si>
  <si>
    <t>456083200</t>
  </si>
  <si>
    <t>140</t>
  </si>
  <si>
    <t>RB832001/A20B29Kb</t>
  </si>
  <si>
    <t>-823871636</t>
  </si>
  <si>
    <t>141</t>
  </si>
  <si>
    <t>RF11060-20/16</t>
  </si>
  <si>
    <t>Stožárová příchytka</t>
  </si>
  <si>
    <t>-375333785</t>
  </si>
  <si>
    <t>150</t>
  </si>
  <si>
    <t>142</t>
  </si>
  <si>
    <t>RF11060-02/16</t>
  </si>
  <si>
    <t>Vyplňovací váleček</t>
  </si>
  <si>
    <t>663199835</t>
  </si>
  <si>
    <t>143</t>
  </si>
  <si>
    <t>RB832009A29/B29</t>
  </si>
  <si>
    <t>Zemnící svorka pevná</t>
  </si>
  <si>
    <t>-877656486</t>
  </si>
  <si>
    <t>144</t>
  </si>
  <si>
    <t>R2982463</t>
  </si>
  <si>
    <t>Připevňovací šroubová sada (M16x65)</t>
  </si>
  <si>
    <t>234437791</t>
  </si>
  <si>
    <t>256</t>
  </si>
  <si>
    <t>145</t>
  </si>
  <si>
    <t>RB202223A01</t>
  </si>
  <si>
    <t>-1451047669</t>
  </si>
  <si>
    <t>146</t>
  </si>
  <si>
    <t>R8461359</t>
  </si>
  <si>
    <t>1358970281</t>
  </si>
  <si>
    <t>147</t>
  </si>
  <si>
    <t>RF13804/1</t>
  </si>
  <si>
    <t>Kotevní uzemňovací svorka</t>
  </si>
  <si>
    <t>40210556</t>
  </si>
  <si>
    <t>148</t>
  </si>
  <si>
    <t>R215130</t>
  </si>
  <si>
    <t>Vidlice s okem křížová</t>
  </si>
  <si>
    <t>-1505835837</t>
  </si>
  <si>
    <t>149</t>
  </si>
  <si>
    <t>RB832001/A09B20Kb</t>
  </si>
  <si>
    <t>-1335132218</t>
  </si>
  <si>
    <t>RF10828-52/1</t>
  </si>
  <si>
    <t>Zkratovací můstek</t>
  </si>
  <si>
    <t>1907933099</t>
  </si>
  <si>
    <t>151</t>
  </si>
  <si>
    <t>RB201223A01</t>
  </si>
  <si>
    <t>-1502717563</t>
  </si>
  <si>
    <t>152</t>
  </si>
  <si>
    <t>R210106</t>
  </si>
  <si>
    <t>-1005503519</t>
  </si>
  <si>
    <t>153</t>
  </si>
  <si>
    <t>RLTA179200/6 LIS</t>
  </si>
  <si>
    <t>-566350486</t>
  </si>
  <si>
    <t>154</t>
  </si>
  <si>
    <t>R60502</t>
  </si>
  <si>
    <t>923113544</t>
  </si>
  <si>
    <t>155</t>
  </si>
  <si>
    <t>R2982335</t>
  </si>
  <si>
    <t>Připevňovací šroubová sada (M12x35)</t>
  </si>
  <si>
    <t>613793430</t>
  </si>
  <si>
    <t>156</t>
  </si>
  <si>
    <t>RF13818/3</t>
  </si>
  <si>
    <t>C blok</t>
  </si>
  <si>
    <t>-659708487</t>
  </si>
  <si>
    <t>157</t>
  </si>
  <si>
    <t>RF10821/3</t>
  </si>
  <si>
    <t>51957863</t>
  </si>
  <si>
    <t>158</t>
  </si>
  <si>
    <t>R2982441</t>
  </si>
  <si>
    <t>Připevňovací šroubová sada (M16x45)</t>
  </si>
  <si>
    <t>-918028977</t>
  </si>
  <si>
    <t>159</t>
  </si>
  <si>
    <t>RB816005-01/29</t>
  </si>
  <si>
    <t>1171455154</t>
  </si>
  <si>
    <t>160</t>
  </si>
  <si>
    <t>RF11060-20/10</t>
  </si>
  <si>
    <t>-1215429877</t>
  </si>
  <si>
    <t>161</t>
  </si>
  <si>
    <t>RF11060-02/10</t>
  </si>
  <si>
    <t>-1256794649</t>
  </si>
  <si>
    <t>162</t>
  </si>
  <si>
    <t>RB832001/A14B29Kb</t>
  </si>
  <si>
    <t>1542638378</t>
  </si>
  <si>
    <t>163</t>
  </si>
  <si>
    <t>RF3246/2</t>
  </si>
  <si>
    <t>-509503497</t>
  </si>
  <si>
    <t>164</t>
  </si>
  <si>
    <t>RAW326222s</t>
  </si>
  <si>
    <t>-1373438753</t>
  </si>
  <si>
    <t>165</t>
  </si>
  <si>
    <t>RRW225310LIS</t>
  </si>
  <si>
    <t>2051840602</t>
  </si>
  <si>
    <t>166</t>
  </si>
  <si>
    <t>RB832001/A28B29Kb</t>
  </si>
  <si>
    <t>-310172798</t>
  </si>
  <si>
    <t>167</t>
  </si>
  <si>
    <t>RF11060-20/24</t>
  </si>
  <si>
    <t>-567344942</t>
  </si>
  <si>
    <t>168</t>
  </si>
  <si>
    <t>RF11060-02/24</t>
  </si>
  <si>
    <t>1701082644</t>
  </si>
  <si>
    <t>169</t>
  </si>
  <si>
    <t>RB832001/A09B28Kb</t>
  </si>
  <si>
    <t>-848709324</t>
  </si>
  <si>
    <t>170</t>
  </si>
  <si>
    <t>RB202253A02</t>
  </si>
  <si>
    <t>-504184237</t>
  </si>
  <si>
    <t>171</t>
  </si>
  <si>
    <t>-1775072090</t>
  </si>
  <si>
    <t>172</t>
  </si>
  <si>
    <t>E214161</t>
  </si>
  <si>
    <t>181429228</t>
  </si>
  <si>
    <t>173</t>
  </si>
  <si>
    <t>EVRAL172-178</t>
  </si>
  <si>
    <t>1182387453</t>
  </si>
  <si>
    <t>174</t>
  </si>
  <si>
    <t>P180539-264</t>
  </si>
  <si>
    <t>Výstražná koule červená</t>
  </si>
  <si>
    <t>1297930843</t>
  </si>
  <si>
    <t>175</t>
  </si>
  <si>
    <t>RB853002A03</t>
  </si>
  <si>
    <t>1346318400</t>
  </si>
  <si>
    <t>176</t>
  </si>
  <si>
    <t>RB161003A05</t>
  </si>
  <si>
    <t>-1422096676</t>
  </si>
  <si>
    <t>177</t>
  </si>
  <si>
    <t>999223269</t>
  </si>
  <si>
    <t>178</t>
  </si>
  <si>
    <t>IPSV120B</t>
  </si>
  <si>
    <t>Izolátor skleněný</t>
  </si>
  <si>
    <t>1694224163</t>
  </si>
  <si>
    <t>012</t>
  </si>
  <si>
    <t>SOK TR V.Bíteš - montáž</t>
  </si>
  <si>
    <t>179</t>
  </si>
  <si>
    <t>220182031</t>
  </si>
  <si>
    <t>Zatažení optického kabelu do ochranné HDPE trubky</t>
  </si>
  <si>
    <t>-892540458</t>
  </si>
  <si>
    <t>190</t>
  </si>
  <si>
    <t>Technická zpráva SOK TR V. Bíteš</t>
  </si>
  <si>
    <t>220182041</t>
  </si>
  <si>
    <t>Položení optického kabelu do kabelového lože nebo do žlabu</t>
  </si>
  <si>
    <t>234525821</t>
  </si>
  <si>
    <t>181</t>
  </si>
  <si>
    <t>220182032</t>
  </si>
  <si>
    <t>Zatažení optického kabelu do ochranné HDPE trubky - smyčkování kabelu 100 m dlouhého</t>
  </si>
  <si>
    <t>-1658822763</t>
  </si>
  <si>
    <t>182</t>
  </si>
  <si>
    <t>220182420</t>
  </si>
  <si>
    <t>Montáž součástí 19´´ optického rozvaděče</t>
  </si>
  <si>
    <t>-468120883</t>
  </si>
  <si>
    <t>183</t>
  </si>
  <si>
    <t>220182305</t>
  </si>
  <si>
    <t>Ukončení optického kabelu v optickém rozvaděči pro 48 vláken</t>
  </si>
  <si>
    <t>98809143</t>
  </si>
  <si>
    <t>013</t>
  </si>
  <si>
    <t>SOK TR V.Bíteš - materiál dodávaný zhotovitelem</t>
  </si>
  <si>
    <t>184</t>
  </si>
  <si>
    <t>LAT-5BE1CTT-048</t>
  </si>
  <si>
    <t>Staniční optický kabel AT-5BE1CTT-048</t>
  </si>
  <si>
    <t>-2136927779</t>
  </si>
  <si>
    <t>250</t>
  </si>
  <si>
    <t>Rozpis materiálu - staniční optický kabel (SOK) Velká Bíteš</t>
  </si>
  <si>
    <t>185</t>
  </si>
  <si>
    <t>MOPTOROZ</t>
  </si>
  <si>
    <t>Optický rozvaděč MFDC-2S-6-48-E2A-LP</t>
  </si>
  <si>
    <t>-1763058973</t>
  </si>
  <si>
    <t>186</t>
  </si>
  <si>
    <t>MPATCHD4M</t>
  </si>
  <si>
    <t>Patchcord duplex s více vrstvou Diamond ferulí a typu vl.AllWave Flex dle normy G.657.A - 4m</t>
  </si>
  <si>
    <t>-460770024</t>
  </si>
  <si>
    <t>187</t>
  </si>
  <si>
    <t>OAdaptér E2</t>
  </si>
  <si>
    <t>Adaptér E2000/APC Diamond uchyceny šroubky v panelu</t>
  </si>
  <si>
    <t>1171565074</t>
  </si>
  <si>
    <t>188</t>
  </si>
  <si>
    <t>OE2/APC-Pigtail</t>
  </si>
  <si>
    <t>Pigteil s více vrstvou Diamond ferulí a typu vlákna AllWave Flex dle normy G.657.A - 2m</t>
  </si>
  <si>
    <t>-1186155439</t>
  </si>
  <si>
    <t>189</t>
  </si>
  <si>
    <t>MSTSP</t>
  </si>
  <si>
    <t>Smršťovací trubky, uchycovací plastové pástky</t>
  </si>
  <si>
    <t>sada</t>
  </si>
  <si>
    <t>-1639013337</t>
  </si>
  <si>
    <t>MOZN-SOK</t>
  </si>
  <si>
    <t>Materiál pro označení SOK</t>
  </si>
  <si>
    <t>576338950</t>
  </si>
  <si>
    <t>014</t>
  </si>
  <si>
    <t>SOK TR V.Meziříčí - montáž</t>
  </si>
  <si>
    <t>220182031-VM</t>
  </si>
  <si>
    <t>2045319491</t>
  </si>
  <si>
    <t>Technická zpráva SOK TR V. Meziříčí</t>
  </si>
  <si>
    <t>192</t>
  </si>
  <si>
    <t>220182041-VM</t>
  </si>
  <si>
    <t>-64756460</t>
  </si>
  <si>
    <t>193</t>
  </si>
  <si>
    <t>220182032-VM</t>
  </si>
  <si>
    <t>-636191213</t>
  </si>
  <si>
    <t>194</t>
  </si>
  <si>
    <t>220182420-VM</t>
  </si>
  <si>
    <t>Montáž 19´´ optického rozvaděče</t>
  </si>
  <si>
    <t>-1355942239</t>
  </si>
  <si>
    <t>195</t>
  </si>
  <si>
    <t>220182305-VM</t>
  </si>
  <si>
    <t>2064246296</t>
  </si>
  <si>
    <t>015</t>
  </si>
  <si>
    <t>SOK TR V.Meziříčí - materiál dodávaný zhotovitelem</t>
  </si>
  <si>
    <t>196</t>
  </si>
  <si>
    <t>1093953205</t>
  </si>
  <si>
    <t>Rozpis materiálu - staniční optický kabel (SOK) Velké Meziříčí</t>
  </si>
  <si>
    <t>197</t>
  </si>
  <si>
    <t>-19741391</t>
  </si>
  <si>
    <t>198</t>
  </si>
  <si>
    <t>376192976</t>
  </si>
  <si>
    <t>199</t>
  </si>
  <si>
    <t>-2103230336</t>
  </si>
  <si>
    <t>517095917</t>
  </si>
  <si>
    <t>201</t>
  </si>
  <si>
    <t>1390298856</t>
  </si>
  <si>
    <t>202</t>
  </si>
  <si>
    <t>-546835926</t>
  </si>
  <si>
    <t>016</t>
  </si>
  <si>
    <t>Zařízení pro komunikaci telefonů z Čebína do V.M. - montáž</t>
  </si>
  <si>
    <t>203</t>
  </si>
  <si>
    <t>položka vlastní 050</t>
  </si>
  <si>
    <t>Instalační práce, zprovoznění komunikace telefonů</t>
  </si>
  <si>
    <t>279581801</t>
  </si>
  <si>
    <t>Souhrnná technická zpráva - odst. 5.2</t>
  </si>
  <si>
    <t>017</t>
  </si>
  <si>
    <t>Zařízení pro komunikaci telefonů z Čebína do V.M. - materiál dodávaný zhotovitelem</t>
  </si>
  <si>
    <t>204</t>
  </si>
  <si>
    <t>M1AE</t>
  </si>
  <si>
    <t>Desktop vydělovací muldex 1U (2 x data, 2xE1), možnost 4xsubmodul + 1x modul dohled ( inband)</t>
  </si>
  <si>
    <t>-32921649</t>
  </si>
  <si>
    <t>Rozpis materiálu - telefonní převodník CNT - VMZ do 80km</t>
  </si>
  <si>
    <t>205</t>
  </si>
  <si>
    <t>MISU</t>
  </si>
  <si>
    <t>2x účastnické rozhraní UP0, s napájením terminálu</t>
  </si>
  <si>
    <t>-1273509471</t>
  </si>
  <si>
    <t>206</t>
  </si>
  <si>
    <t>MFXS</t>
  </si>
  <si>
    <t>FXS – účastnické rozhraní telefonního přístroje pro připojení vzdáleného účastníka / horká linka. Konektor 2 x RJ11. 2 kanály</t>
  </si>
  <si>
    <t>431782892</t>
  </si>
  <si>
    <t>207</t>
  </si>
  <si>
    <t>MFXO</t>
  </si>
  <si>
    <t>Submodul FXO - účastnického telefonního rozhraní pro 1U rámy pro připojení vzdáleného účastníka /strana ústžředny. Konektor 2 x RJ45. 2 kanály</t>
  </si>
  <si>
    <t>-1796070786</t>
  </si>
  <si>
    <t>208</t>
  </si>
  <si>
    <t>MFOM</t>
  </si>
  <si>
    <t>Optické rozhraní pro 1U rámy. 1x SFP prvek pro 1310 / 1550 / 820 nm, WDM. 1 kanál</t>
  </si>
  <si>
    <t>158021987</t>
  </si>
  <si>
    <t>209</t>
  </si>
  <si>
    <t>MSFP-SM</t>
  </si>
  <si>
    <t>SFP   modul  (SM) -80km</t>
  </si>
  <si>
    <t>576620665</t>
  </si>
  <si>
    <t>210</t>
  </si>
  <si>
    <t>Mk1U-P.005</t>
  </si>
  <si>
    <t>Stíněný napájecí kabel k rámům 1U (3m)</t>
  </si>
  <si>
    <t>-1391988722</t>
  </si>
  <si>
    <t>211</t>
  </si>
  <si>
    <t>Mk_1U-FXS-K.005</t>
  </si>
  <si>
    <t>Stíněný kabel pro zaříznutí na KRONE pásek (5m)</t>
  </si>
  <si>
    <t>-439651795</t>
  </si>
  <si>
    <t>212</t>
  </si>
  <si>
    <t>Mk1U-RJ45.003</t>
  </si>
  <si>
    <t>Stíněný kabel pro vyvedení E1, data a zaříznutí na KRONE pro 1U rámy (3m)</t>
  </si>
  <si>
    <t>-1528539363</t>
  </si>
  <si>
    <t>213</t>
  </si>
  <si>
    <t>MK_E–B.005</t>
  </si>
  <si>
    <t>Ethernet kabel přímý stíněný CAT5 (3m)</t>
  </si>
  <si>
    <t>-1836151025</t>
  </si>
  <si>
    <t>214</t>
  </si>
  <si>
    <t>MLC-LC_D_P.005</t>
  </si>
  <si>
    <t>Nestíněný kabel pro připojení TP 3 m</t>
  </si>
  <si>
    <t>-1918779493</t>
  </si>
  <si>
    <t>215</t>
  </si>
  <si>
    <t>ME2000-LC_D_P.003</t>
  </si>
  <si>
    <t xml:space="preserve">Optical patchcord SM (E2000-LC duplex) (003 м) </t>
  </si>
  <si>
    <t>1585098699</t>
  </si>
  <si>
    <t>216</t>
  </si>
  <si>
    <t>M1AE_END(TPR2)</t>
  </si>
  <si>
    <t>Licence FW pro 1AE. Až 4 submoduly bez CC</t>
  </si>
  <si>
    <t>863359272</t>
  </si>
  <si>
    <t>217</t>
  </si>
  <si>
    <t>M1AE_OMUX2</t>
  </si>
  <si>
    <t>Licence FW pro 1AE. Opto rozhraní 34Mbit/s</t>
  </si>
  <si>
    <t>-135257682</t>
  </si>
  <si>
    <t>018</t>
  </si>
  <si>
    <t>Tabulky, uzem., jiné - montáž</t>
  </si>
  <si>
    <t>218</t>
  </si>
  <si>
    <t>210062095</t>
  </si>
  <si>
    <t>Montáž příslušenství venkovního vedení vvn včetně rozvozu - plošná instalace výstražných, číslovacích a jiných tabulek</t>
  </si>
  <si>
    <t>-1884315603</t>
  </si>
  <si>
    <t>67+67+12</t>
  </si>
  <si>
    <t>Souhrnná technická zpráva - odst. 5.7, Přehledný soupis</t>
  </si>
  <si>
    <t>219</t>
  </si>
  <si>
    <t>210064009</t>
  </si>
  <si>
    <t>Nátěry stožárů venkovního vedení vvn ostatní označení systémů dvojitého vedení</t>
  </si>
  <si>
    <t>1525469570</t>
  </si>
  <si>
    <t>220</t>
  </si>
  <si>
    <t>210062096</t>
  </si>
  <si>
    <t>Montáž příslušenství venkovního vedení vvn včetně rozvozu - plošná instalace ochranné tyče proti usedání ptáků</t>
  </si>
  <si>
    <t>1293849431</t>
  </si>
  <si>
    <t>221</t>
  </si>
  <si>
    <t>210220001</t>
  </si>
  <si>
    <t>Montáž uzemňovacího vedení s upevněním, propojením a připojením pomocí svorek na povrchu vodičů FeZn páskou průřezu do 120 mm2</t>
  </si>
  <si>
    <t>878262784</t>
  </si>
  <si>
    <t>106*2</t>
  </si>
  <si>
    <t>Uzemnění stožárů</t>
  </si>
  <si>
    <t>222</t>
  </si>
  <si>
    <t>210220021</t>
  </si>
  <si>
    <t>Montáž uzemňovacího vedení s upevněním, propojením a připojením pomocí svorek v zemi s izolací spojů vodičů FeZn páskou průřezu do 120 mm2 v průmyslové výstavbě</t>
  </si>
  <si>
    <t>515155825</t>
  </si>
  <si>
    <t>3720-2*106</t>
  </si>
  <si>
    <t>223</t>
  </si>
  <si>
    <t>položka vlastní 021</t>
  </si>
  <si>
    <t>Nátěr uzemnění gumoasfaltem</t>
  </si>
  <si>
    <t>1037421058</t>
  </si>
  <si>
    <t>Uzemnění stožárů, Rozpis materiálu - doplňky ke stožárům</t>
  </si>
  <si>
    <t>224</t>
  </si>
  <si>
    <t>položka vlastní 022</t>
  </si>
  <si>
    <t>Nátěr uzemnění - pruhy</t>
  </si>
  <si>
    <t>1920942744</t>
  </si>
  <si>
    <t>8+8</t>
  </si>
  <si>
    <t>225</t>
  </si>
  <si>
    <t>položka vlastní 040</t>
  </si>
  <si>
    <t>Montáž označovacího štítku na zemnící pásek</t>
  </si>
  <si>
    <t>-657002738</t>
  </si>
  <si>
    <t>019</t>
  </si>
  <si>
    <t>Tabulky, uzem., jiné - materiál dodávaný zhotovitelem</t>
  </si>
  <si>
    <t>226</t>
  </si>
  <si>
    <t>M006005</t>
  </si>
  <si>
    <t>Tab. kombinovaná Pl. 1,5x210x-372</t>
  </si>
  <si>
    <t>1723716633</t>
  </si>
  <si>
    <t>Rozpis materiálu - doplňky ke stožárům</t>
  </si>
  <si>
    <t>227</t>
  </si>
  <si>
    <t>M006013</t>
  </si>
  <si>
    <t>Šroub M10x40 ČSN EN ISO 4017</t>
  </si>
  <si>
    <t>-1245706947</t>
  </si>
  <si>
    <t>228</t>
  </si>
  <si>
    <t>M619</t>
  </si>
  <si>
    <t>Matice M10 ČSN EN ISO 4032</t>
  </si>
  <si>
    <t>-1723475446</t>
  </si>
  <si>
    <t>346</t>
  </si>
  <si>
    <t>229</t>
  </si>
  <si>
    <t>M616</t>
  </si>
  <si>
    <t>Podložka pružná M10 DIN 127</t>
  </si>
  <si>
    <t>-816507687</t>
  </si>
  <si>
    <t>230</t>
  </si>
  <si>
    <t>M006008</t>
  </si>
  <si>
    <t>Podložka plochá M10 ČSN EN ISO 7089</t>
  </si>
  <si>
    <t>1835737927</t>
  </si>
  <si>
    <t>402</t>
  </si>
  <si>
    <t>231</t>
  </si>
  <si>
    <t>M006007</t>
  </si>
  <si>
    <t>Podložka PVC M10 - odolná vůči UV záření ČSN EN ISO 7089</t>
  </si>
  <si>
    <t>384931185</t>
  </si>
  <si>
    <t>268</t>
  </si>
  <si>
    <t>232</t>
  </si>
  <si>
    <t>M006004</t>
  </si>
  <si>
    <t>Bezp.výstražná tab. Pl. 1,5x210-370</t>
  </si>
  <si>
    <t>914552916</t>
  </si>
  <si>
    <t>M606</t>
  </si>
  <si>
    <t>Tab. Pl. 1,5x80-100 se značením L1</t>
  </si>
  <si>
    <t>-51892731</t>
  </si>
  <si>
    <t>234</t>
  </si>
  <si>
    <t>M607</t>
  </si>
  <si>
    <t>Tab. Pl. 1,5x80-100 se značením L2</t>
  </si>
  <si>
    <t>-1036811403</t>
  </si>
  <si>
    <t>235</t>
  </si>
  <si>
    <t>M608</t>
  </si>
  <si>
    <t>Tab. Pl. 1,5x80-100 se značením L3</t>
  </si>
  <si>
    <t>-1201747326</t>
  </si>
  <si>
    <t>236</t>
  </si>
  <si>
    <t>M620</t>
  </si>
  <si>
    <t>Matice M12 ČSN EN ISO 4032</t>
  </si>
  <si>
    <t>-1075411787</t>
  </si>
  <si>
    <t>237</t>
  </si>
  <si>
    <t>M623</t>
  </si>
  <si>
    <t>Šroub M12x35 ČSN EN ISO 4017</t>
  </si>
  <si>
    <t>-1316950582</t>
  </si>
  <si>
    <t>238</t>
  </si>
  <si>
    <t>M614</t>
  </si>
  <si>
    <t>Podložka tenká M12 ČSN EN ISO 7089</t>
  </si>
  <si>
    <t>1847887901</t>
  </si>
  <si>
    <t>239</t>
  </si>
  <si>
    <t>M617</t>
  </si>
  <si>
    <t>Podložka pružná M12 ČSN 02 1741.05</t>
  </si>
  <si>
    <t>-2026469749</t>
  </si>
  <si>
    <t>M612</t>
  </si>
  <si>
    <t>Podložka PVC M12 - odolná vůči UV záření ČSN EN ISO 7089</t>
  </si>
  <si>
    <t>1147855759</t>
  </si>
  <si>
    <t>241</t>
  </si>
  <si>
    <t>M006014</t>
  </si>
  <si>
    <t>Šroub M16x45 DIN 7990</t>
  </si>
  <si>
    <t>1590130817</t>
  </si>
  <si>
    <t>242</t>
  </si>
  <si>
    <t>M006012</t>
  </si>
  <si>
    <t>Matice M16 ČSN EN ISO 4032</t>
  </si>
  <si>
    <t>258805338</t>
  </si>
  <si>
    <t>243</t>
  </si>
  <si>
    <t>M006010</t>
  </si>
  <si>
    <t>Podložka M16 ČSN EN ISO 7089</t>
  </si>
  <si>
    <t>-1777910331</t>
  </si>
  <si>
    <t>244</t>
  </si>
  <si>
    <t>M618</t>
  </si>
  <si>
    <t>Podložka pružná M16 ČSN 02 1741.05</t>
  </si>
  <si>
    <t>-2044478553</t>
  </si>
  <si>
    <t>245</t>
  </si>
  <si>
    <t>M625</t>
  </si>
  <si>
    <t>Zemnící pásek FeZn 30x4 mm</t>
  </si>
  <si>
    <t>-734011614</t>
  </si>
  <si>
    <t>3720</t>
  </si>
  <si>
    <t>246</t>
  </si>
  <si>
    <t>M651</t>
  </si>
  <si>
    <t>Šroub M10x35 ČSN EN ISO 4017</t>
  </si>
  <si>
    <t>1499055336</t>
  </si>
  <si>
    <t>247</t>
  </si>
  <si>
    <t>M627</t>
  </si>
  <si>
    <t>Zemnící svorka pas-pas SR 02</t>
  </si>
  <si>
    <t>230461610</t>
  </si>
  <si>
    <t>636</t>
  </si>
  <si>
    <t>248</t>
  </si>
  <si>
    <t>M628</t>
  </si>
  <si>
    <t>Gumoasfalt</t>
  </si>
  <si>
    <t>1184801659</t>
  </si>
  <si>
    <t>249</t>
  </si>
  <si>
    <t>M807</t>
  </si>
  <si>
    <t>Štítek hliníkový  Al 60x40 mm</t>
  </si>
  <si>
    <t>2135436965</t>
  </si>
  <si>
    <t>E162948.1</t>
  </si>
  <si>
    <t>847406564</t>
  </si>
  <si>
    <t>251</t>
  </si>
  <si>
    <t>E521506</t>
  </si>
  <si>
    <t>Ochranná tyč</t>
  </si>
  <si>
    <t>-1569944622</t>
  </si>
  <si>
    <t>020</t>
  </si>
  <si>
    <t>Tabulky, uzem., jiné - materiál dodávaný zadavatelem (E.ON) - neoceňovat</t>
  </si>
  <si>
    <t>252</t>
  </si>
  <si>
    <t>286840590</t>
  </si>
  <si>
    <t>253</t>
  </si>
  <si>
    <t>-1717739569</t>
  </si>
  <si>
    <t>254</t>
  </si>
  <si>
    <t>1493495715</t>
  </si>
  <si>
    <t>255</t>
  </si>
  <si>
    <t>M006030</t>
  </si>
  <si>
    <t>Barva černá RAL 9005 - vrchní</t>
  </si>
  <si>
    <t>1165968466</t>
  </si>
  <si>
    <t>-2027911325</t>
  </si>
  <si>
    <t>257</t>
  </si>
  <si>
    <t>M805</t>
  </si>
  <si>
    <t>Barva žlutá RAL 1018 - vrchní</t>
  </si>
  <si>
    <t>-1467130192</t>
  </si>
  <si>
    <t>258</t>
  </si>
  <si>
    <t>M806</t>
  </si>
  <si>
    <t>Barva zelená RAL 6011 - vrchní</t>
  </si>
  <si>
    <t>856962516</t>
  </si>
  <si>
    <t>021</t>
  </si>
  <si>
    <t>Demontáže</t>
  </si>
  <si>
    <t>259</t>
  </si>
  <si>
    <t>210060052-D</t>
  </si>
  <si>
    <t>Demontáž venkovního vedení vvn 110 kV vodičů a závěsů včetně rozvozu izolátorů a armatur bez montáže zemnícího lana průřezové plochy do 300 mm2 3 vodiče I až III oblast znečištění závěsy kotevní</t>
  </si>
  <si>
    <t>-1961460934</t>
  </si>
  <si>
    <t>Technická zpráva POV - odst. 2.1.1, Tabulky demontáží</t>
  </si>
  <si>
    <t>260</t>
  </si>
  <si>
    <t>210060072-D</t>
  </si>
  <si>
    <t>Demontáž venkovního vedení vvn 110 kV vodičů a závěsů včetně rozvozu izolátorů a armatur bez montáže zemnícího lana průřezové plochy do 300 mm2 6 vodičů I až III oblast znečištění závěsy kotevní</t>
  </si>
  <si>
    <t>98697507</t>
  </si>
  <si>
    <t>261</t>
  </si>
  <si>
    <t>210060071-D</t>
  </si>
  <si>
    <t>Demontáž venkovního vedení vvn 110 kV vodičů a závěsů včetně rozvozu izolátorů a armatur bez montáže zemnícího lana průřezové plochy do 300 mm2 6 vodičů I až III oblast znečištění závěsy nosné</t>
  </si>
  <si>
    <t>527196153</t>
  </si>
  <si>
    <t>262</t>
  </si>
  <si>
    <t>210060053-D</t>
  </si>
  <si>
    <t>Demontáž venkovního vedení vvn 110 kV vodičů a závěsů včetně rozvozu izolátorů a armatur bez montáže zemnícího lana průřezové plochy do 300 mm2 3 vodiče I až III oblast znečištění závěsy pomocné</t>
  </si>
  <si>
    <t>-579110827</t>
  </si>
  <si>
    <t>263</t>
  </si>
  <si>
    <t>210062092-D</t>
  </si>
  <si>
    <t>Demontáž příslušenství venkovního vedení vvn včetně rozvozu - plošná instalace tlumiče vibrací</t>
  </si>
  <si>
    <t>-1632322748</t>
  </si>
  <si>
    <t>264</t>
  </si>
  <si>
    <t>210063011</t>
  </si>
  <si>
    <t>Rozvoz lan venkovního vedení vvn prořezání a odvoz snesených lan průřezové plochy do 300 mm2</t>
  </si>
  <si>
    <t>-124612310</t>
  </si>
  <si>
    <t>104,4</t>
  </si>
  <si>
    <t>Technická zpráva POV - odst. 1.10, 2.1.1, Tabulky demontáží</t>
  </si>
  <si>
    <t>265</t>
  </si>
  <si>
    <t>položka vlastní 023</t>
  </si>
  <si>
    <t>Odvoz snesených lan FV do 1 km (460600061)</t>
  </si>
  <si>
    <t>-549874340</t>
  </si>
  <si>
    <t>266</t>
  </si>
  <si>
    <t>položka vlastní 024</t>
  </si>
  <si>
    <t>Odvoz snesených lan FV - příplatek za dalších 19 km (19 x 460600071)</t>
  </si>
  <si>
    <t>-1462545513</t>
  </si>
  <si>
    <t>267</t>
  </si>
  <si>
    <t>210062013-D</t>
  </si>
  <si>
    <t>Demontáž jednoho zemnícího lana venkovního vedení 110, 220 nebo 400 kV kombinovaného s integrovanými optickými vlákny včetně propojení na konstrukci stožár nosný</t>
  </si>
  <si>
    <t>-1483237276</t>
  </si>
  <si>
    <t>53+2</t>
  </si>
  <si>
    <t>210062014-D</t>
  </si>
  <si>
    <t>Demontáž jednoho zemnícího lana venkovního vedení 110, 220 nebo 400 kV kombinovaného s integrovanými optickými vlákny včetně propojení na konstrukci stožár kotevní</t>
  </si>
  <si>
    <t>2084508888</t>
  </si>
  <si>
    <t>269</t>
  </si>
  <si>
    <t>210062015-D</t>
  </si>
  <si>
    <t>Demontáž jednoho zemnícího lana venkovního vedení 110, 220 nebo 400 kV kombinovaného s integrovanými optickými vlákny včetně propojení na konstrukci stožár kotevní se spojkou</t>
  </si>
  <si>
    <t>85823397</t>
  </si>
  <si>
    <t>270</t>
  </si>
  <si>
    <t>210063011-KZL</t>
  </si>
  <si>
    <t>2049438063</t>
  </si>
  <si>
    <t>15,4</t>
  </si>
  <si>
    <t>271</t>
  </si>
  <si>
    <t>položka vlastní 025</t>
  </si>
  <si>
    <t>Odvoz snesených lan KZL do 1 km (460600061)</t>
  </si>
  <si>
    <t>2125414247</t>
  </si>
  <si>
    <t>272</t>
  </si>
  <si>
    <t>položka vlastní 026</t>
  </si>
  <si>
    <t>Odvoz snesených lan KZL - příplatek za dalších 19 km (19 x 460600071)</t>
  </si>
  <si>
    <t>-948201493</t>
  </si>
  <si>
    <t>273</t>
  </si>
  <si>
    <t>210062092-KZL-D</t>
  </si>
  <si>
    <t>Demontáž příslušenství venkovního vedení vvn včetně rozvozu - plošná instalace tlumiče vibrací KZL</t>
  </si>
  <si>
    <t>-543995389</t>
  </si>
  <si>
    <t>274</t>
  </si>
  <si>
    <t>210060031</t>
  </si>
  <si>
    <t>Montáž venkovního vedení vvn 110 kV stožárů nebo portálů včetně kontroly trasy, kolíkování jam, montáže a vyrovnání základových dílů sklopení, rozřezání a odvoz svařovaných stožárů nebo portálů</t>
  </si>
  <si>
    <t>1449842881</t>
  </si>
  <si>
    <t>219,1</t>
  </si>
  <si>
    <t>275</t>
  </si>
  <si>
    <t>položka vlastní 027</t>
  </si>
  <si>
    <t>Odvoz příhradových stožárů do 1 km (460600061)</t>
  </si>
  <si>
    <t>1163296053</t>
  </si>
  <si>
    <t>276</t>
  </si>
  <si>
    <t>položka vlastní 028</t>
  </si>
  <si>
    <t>Odvoz příhradových stožárů - příplatek za dalších 19 km (19 x 460600071)</t>
  </si>
  <si>
    <t>1710129802</t>
  </si>
  <si>
    <t>277</t>
  </si>
  <si>
    <t>položka vlastní 029</t>
  </si>
  <si>
    <t>Bourání základu železobetonového bez záhozu (70 % z 460080113)</t>
  </si>
  <si>
    <t>19843490</t>
  </si>
  <si>
    <t>1046,9</t>
  </si>
  <si>
    <t>278</t>
  </si>
  <si>
    <t>položka vlastní 030</t>
  </si>
  <si>
    <t>Naložení a složení betonové drti (2x 460120020)</t>
  </si>
  <si>
    <t>-120756140</t>
  </si>
  <si>
    <t>1046,9+50</t>
  </si>
  <si>
    <t>Technická zpráva POV - odst. 1.10, 2.1.1, Soupis základů</t>
  </si>
  <si>
    <t>279</t>
  </si>
  <si>
    <t>460600061</t>
  </si>
  <si>
    <t>Přemístění (odvoz) horniny, suti a vybouraných hmot odvoz suti a vybouraných hmot do 1 km</t>
  </si>
  <si>
    <t>1375490688</t>
  </si>
  <si>
    <t>Poznámka k položce:_x000D_
m3 betonu 2,3 t</t>
  </si>
  <si>
    <t>(1046,9+50)*2,3</t>
  </si>
  <si>
    <t>280</t>
  </si>
  <si>
    <t>položka vlastní 031</t>
  </si>
  <si>
    <t>Příplatek k odvozu suti a vybouraných hmot za každý dalších 19 km (19 x 460600071)</t>
  </si>
  <si>
    <t>674998642</t>
  </si>
  <si>
    <t>281</t>
  </si>
  <si>
    <t>460120019</t>
  </si>
  <si>
    <t>Ostatní zemní práce při stavbě nadzemních vedení naložení výkopku strojně, z hornin třídy 1 až 4</t>
  </si>
  <si>
    <t>-1683226100</t>
  </si>
  <si>
    <t>4967*0,8</t>
  </si>
  <si>
    <t>282</t>
  </si>
  <si>
    <t>460120020</t>
  </si>
  <si>
    <t>Ostatní zemní práce při stavbě nadzemních vedení naložení výkopku strojně, z hornin třídy 5 až 7</t>
  </si>
  <si>
    <t>-388416654</t>
  </si>
  <si>
    <t>4967*0,2</t>
  </si>
  <si>
    <t>283</t>
  </si>
  <si>
    <t>460600023</t>
  </si>
  <si>
    <t>1288749968</t>
  </si>
  <si>
    <t>4980</t>
  </si>
  <si>
    <t>284</t>
  </si>
  <si>
    <t>položka vlastní 032</t>
  </si>
  <si>
    <t>Příplatek k vodorovnému přemístění horniny za dalších 19 km (19x 460600031)</t>
  </si>
  <si>
    <t>1613258979</t>
  </si>
  <si>
    <t>285</t>
  </si>
  <si>
    <t>položka vlastní 033</t>
  </si>
  <si>
    <t>Naložení a složení izolátorů</t>
  </si>
  <si>
    <t>468820126</t>
  </si>
  <si>
    <t>32,2</t>
  </si>
  <si>
    <t>286</t>
  </si>
  <si>
    <t>položka vlastní 034</t>
  </si>
  <si>
    <t>Odvoz izolátorů do 1 km (460600061)</t>
  </si>
  <si>
    <t>1907894280</t>
  </si>
  <si>
    <t>287</t>
  </si>
  <si>
    <t>položka vlastní 036</t>
  </si>
  <si>
    <t>Odvoz izolátorů - příplatek za dalších 19 km (19x 460600071)</t>
  </si>
  <si>
    <t>-321701861</t>
  </si>
  <si>
    <t>položka vlastní 037</t>
  </si>
  <si>
    <t>Naložení a složení armatur FV, KZL</t>
  </si>
  <si>
    <t>275336921</t>
  </si>
  <si>
    <t>15,8</t>
  </si>
  <si>
    <t>289</t>
  </si>
  <si>
    <t>položka vlastní 038</t>
  </si>
  <si>
    <t>Odvoz armatur FV, KZL do 1 km (460600061)</t>
  </si>
  <si>
    <t>-2099038248</t>
  </si>
  <si>
    <t>290</t>
  </si>
  <si>
    <t>položka vlastní 039</t>
  </si>
  <si>
    <t>Odvoz armatur FV, KZL - příplatek za dalších 19 km (19x 460600071)</t>
  </si>
  <si>
    <t>474314197</t>
  </si>
  <si>
    <t>291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</si>
  <si>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</si>
  <si>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</si>
  <si>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1849245736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</si>
  <si>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</si>
  <si>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Technická zpráva POV - odst. 1.4</t>
  </si>
  <si>
    <t>460030028</t>
  </si>
  <si>
    <t>Přípravné terénní práce štěpkování netěžitelného porostu s odvozem</t>
  </si>
  <si>
    <t>prms</t>
  </si>
  <si>
    <t>371878863</t>
  </si>
  <si>
    <t>150*0,2</t>
  </si>
  <si>
    <t>022</t>
  </si>
  <si>
    <t>Demontáže - odpad</t>
  </si>
  <si>
    <t>293</t>
  </si>
  <si>
    <t>171201211</t>
  </si>
  <si>
    <t>Poplatek za uložení stavebního odpadu na skládce (skládkovné) zeminy a kameniva zatříděného do Katalogu odpadů pod kódem 170 504</t>
  </si>
  <si>
    <t>125508589</t>
  </si>
  <si>
    <t xml:space="preserve">Poznámka k souboru cen:_x000D_
1. Ceny uvedené v souboru cen lze po dohodě upravit podle místních podmínek._x000D_
</t>
  </si>
  <si>
    <t>Poznámka k položce:_x000D_
m3 zeminy 1,8 t</t>
  </si>
  <si>
    <t>4980*1,8</t>
  </si>
  <si>
    <t>Přehled demontovaného materiálu nevýnosového, Technická zpráva POV - odst. 1.10</t>
  </si>
  <si>
    <t>294</t>
  </si>
  <si>
    <t>997013802</t>
  </si>
  <si>
    <t>Poplatek za uložení stavebního železobetonového odpadu na skládce (skládkovné)</t>
  </si>
  <si>
    <t>1701487634</t>
  </si>
  <si>
    <t>1046,9*2,3+50*2,3</t>
  </si>
  <si>
    <t>Přehled demontovaného materiálu nevýnosového, Technická zpráva POV - odst. 1.10, Soupis základů</t>
  </si>
  <si>
    <t>295</t>
  </si>
  <si>
    <t>položka vlastní 035</t>
  </si>
  <si>
    <t>Poplatek za uložení izolátorů na skládce</t>
  </si>
  <si>
    <t>122465287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</si>
  <si>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</si>
  <si>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</si>
  <si>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</si>
  <si>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</si>
  <si>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</si>
  <si>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</si>
  <si>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</si>
  <si>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</si>
  <si>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</si>
  <si>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</si>
  <si>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</si>
  <si>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</si>
  <si>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</si>
  <si>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</si>
  <si>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</si>
  <si>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</si>
  <si>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</si>
  <si>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</si>
  <si>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</si>
  <si>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</si>
  <si>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</si>
  <si>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</si>
  <si>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</si>
  <si>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</si>
  <si>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</si>
  <si>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</si>
  <si>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</si>
  <si>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</si>
  <si>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</si>
  <si>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</si>
  <si>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</si>
  <si>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</si>
  <si>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</si>
  <si>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</si>
  <si>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</si>
  <si>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</si>
  <si>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</si>
  <si>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</si>
  <si>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</si>
  <si>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</si>
  <si>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</si>
  <si>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</si>
  <si>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</si>
  <si>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</si>
  <si>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</si>
  <si>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</si>
  <si>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</si>
  <si>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</si>
  <si>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</si>
  <si>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</si>
  <si>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</si>
  <si>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</si>
  <si>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</si>
  <si>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</si>
  <si>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</si>
  <si>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</si>
  <si>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</si>
  <si>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</si>
  <si>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</si>
  <si>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</si>
  <si>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</si>
  <si>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</si>
  <si>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</si>
  <si>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</si>
  <si>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</si>
  <si>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</si>
  <si>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</si>
  <si>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</si>
  <si>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</si>
  <si>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</si>
  <si>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</si>
  <si>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</si>
  <si>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</si>
  <si>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</si>
  <si>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</si>
  <si>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</si>
  <si>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</si>
  <si>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</si>
  <si>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</si>
  <si>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</si>
  <si>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</si>
  <si>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</si>
  <si>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</si>
  <si>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</si>
  <si>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</si>
  <si>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</si>
  <si>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</si>
  <si>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</si>
  <si>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</si>
  <si>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</si>
  <si>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</si>
  <si>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</si>
  <si>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</si>
  <si>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</si>
  <si>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</si>
  <si>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</si>
  <si>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</si>
  <si>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</si>
  <si>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</si>
  <si>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</si>
  <si>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</si>
  <si>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</si>
  <si>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</si>
  <si>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</si>
  <si>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</si>
  <si>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</si>
  <si>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</si>
  <si>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</si>
  <si>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</si>
  <si>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</si>
  <si>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</si>
  <si>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</si>
  <si>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</si>
  <si>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</si>
  <si>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</si>
  <si>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</si>
  <si>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</si>
  <si>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</si>
  <si>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</si>
  <si>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</si>
  <si>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</si>
  <si>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</si>
  <si>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</si>
  <si>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</si>
  <si>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</si>
  <si>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</si>
  <si>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</si>
  <si>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</si>
  <si>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</si>
  <si>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</si>
  <si>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</si>
  <si>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</si>
  <si>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</si>
  <si>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</si>
  <si>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</si>
  <si>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</si>
  <si>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</si>
  <si>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</si>
  <si>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</si>
  <si>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</si>
  <si>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</si>
  <si>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</si>
  <si>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</si>
  <si>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</si>
  <si>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</si>
  <si>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</si>
  <si>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</si>
  <si>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</si>
  <si>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</si>
  <si>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</si>
  <si>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</si>
  <si>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</si>
  <si>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</si>
  <si>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</si>
  <si>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</si>
  <si>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</si>
  <si>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</si>
  <si>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</si>
  <si>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</si>
  <si>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</si>
  <si>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</si>
  <si>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</si>
  <si>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</si>
  <si>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</si>
  <si>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</si>
  <si>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</si>
  <si>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</si>
  <si>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</si>
  <si>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</si>
  <si>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</si>
  <si>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</si>
  <si>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</si>
  <si>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</si>
  <si>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</si>
  <si>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</si>
  <si>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</si>
  <si>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</si>
  <si>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</si>
  <si>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</si>
  <si>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</si>
  <si>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</si>
  <si>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</si>
  <si>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</si>
  <si>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</si>
  <si>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</si>
  <si>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c</t>
  </si>
  <si>
    <t>Změna hmotností stožárů</t>
  </si>
  <si>
    <t>06.2021</t>
  </si>
  <si>
    <t>Steinbauer</t>
  </si>
  <si>
    <t>b</t>
  </si>
  <si>
    <t>Změna rozdělení materiálu dodaného zadavatelem a zhotovitelem a další úpravy</t>
  </si>
  <si>
    <t>05.2021</t>
  </si>
  <si>
    <t>a</t>
  </si>
  <si>
    <t>Změna KZL</t>
  </si>
  <si>
    <t>12.2019</t>
  </si>
  <si>
    <t>Popis změny</t>
  </si>
  <si>
    <t>Vykonal</t>
  </si>
  <si>
    <t>Elektrovod a.s. –</t>
  </si>
  <si>
    <t>Slovenská republika, odštěpný závod</t>
  </si>
  <si>
    <t>Vypracoval</t>
  </si>
  <si>
    <t>Ing. Steinbauer</t>
  </si>
  <si>
    <t>Zakázkové číslo</t>
  </si>
  <si>
    <t>231 17 183</t>
  </si>
  <si>
    <t>Prověřil</t>
  </si>
  <si>
    <t>Druh dokumentace</t>
  </si>
  <si>
    <t>DPS</t>
  </si>
  <si>
    <t>Schválil</t>
  </si>
  <si>
    <t>Ing. Brůžek</t>
  </si>
  <si>
    <t>11.2018</t>
  </si>
  <si>
    <t>Měřítko</t>
  </si>
  <si>
    <t>.</t>
  </si>
  <si>
    <t>SO - PS</t>
  </si>
  <si>
    <t>Počet A4</t>
  </si>
  <si>
    <t>Seznam dokumentace</t>
  </si>
  <si>
    <t>ELV 52-18-695</t>
  </si>
  <si>
    <t>Archivní číslo</t>
  </si>
  <si>
    <t>Příloha</t>
  </si>
  <si>
    <t>ELV 52-18-694</t>
  </si>
  <si>
    <t>d</t>
  </si>
  <si>
    <t>07.2021</t>
  </si>
  <si>
    <t>Změna délky lana 222-AL1/76-ST6C. Změna dodavatele lana 222-AL1/76-ST6C.</t>
  </si>
  <si>
    <t>Soupis prací a dodávek</t>
  </si>
  <si>
    <t>002 - Základy - materiál dodávaný zadavatelem (EG.D) - neoceňovat</t>
  </si>
  <si>
    <t>005 - Stožáry - materiál dodávaný zadavatelem (EG.D) - neoceňovat</t>
  </si>
  <si>
    <t>007 - FV - materiál dodávaný zadavatelem (EG.D) - neoceňovat</t>
  </si>
  <si>
    <t>010 - KZL - materiál dodávaný zadavatelem (EG.D) - neoceňovat</t>
  </si>
  <si>
    <t>020 - Tabulky, uzem., jiné - materiál dodávaný zadavatelem (EG.D) - 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</si>
</sst>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/yyyy"/>
  </numFmts>
  <fonts count="60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Arial CE"/>
      <family val="2"/>
    </font>
    <font>
      <sz val="10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sz val="8"/>
      <color indexed="23"/>
      <name val="Arial"/>
      <family val="2"/>
      <charset val="238"/>
    </font>
    <font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u/>
      <sz val="10"/>
      <name val="Arial CE"/>
      <family val="2"/>
      <charset val="238"/>
    </font>
    <font>
      <sz val="6.5"/>
      <name val="Arial CE"/>
      <family val="2"/>
      <charset val="238"/>
    </font>
    <font>
      <sz val="7"/>
      <color indexed="8"/>
      <name val="Arial"/>
      <family val="2"/>
      <charset val="238"/>
    </font>
    <font>
      <sz val="7"/>
      <name val="Arial CE"/>
      <family val="2"/>
      <charset val="238"/>
    </font>
    <font>
      <b/>
      <sz val="12"/>
      <color theme="5"/>
      <name val="Arial"/>
      <family val="2"/>
      <charset val="238"/>
    </font>
    <font>
      <b/>
      <sz val="8"/>
      <color theme="5"/>
      <name val="Arial"/>
      <family val="2"/>
      <charset val="238"/>
    </font>
    <font>
      <sz val="7"/>
      <name val="Arial"/>
      <family val="2"/>
      <charset val="238"/>
    </font>
    <font>
      <sz val="11"/>
      <name val="Arial"/>
      <family val="2"/>
      <charset val="238"/>
    </font>
    <font>
      <b/>
      <sz val="7"/>
      <name val="Arial"/>
      <family val="2"/>
      <charset val="238"/>
    </font>
    <font>
      <b/>
      <sz val="14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6.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5" fillId="0" borderId="0" applyNumberFormat="0" applyFill="0" applyBorder="0" applyAlignment="0" applyProtection="0"/>
    <xf numFmtId="0" fontId="38" fillId="0" borderId="1"/>
    <xf numFmtId="0" fontId="41" fillId="0" borderId="1"/>
    <xf numFmtId="0" fontId="37" fillId="0" borderId="1"/>
  </cellStyleXfs>
  <cellXfs count="4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4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3" xfId="0" applyNumberFormat="1" applyFont="1" applyBorder="1" applyAlignment="1"/>
    <xf numFmtId="166" fontId="24" fillId="0" borderId="14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15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6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167" fontId="27" fillId="0" borderId="23" xfId="0" applyNumberFormat="1" applyFont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  <protection locked="0"/>
    </xf>
    <xf numFmtId="0" fontId="27" fillId="0" borderId="4" xfId="0" applyFont="1" applyBorder="1" applyAlignment="1">
      <alignment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0" fontId="38" fillId="0" borderId="1" xfId="2" applyAlignment="1">
      <alignment vertical="center"/>
    </xf>
    <xf numFmtId="0" fontId="39" fillId="0" borderId="1" xfId="2" applyFont="1" applyAlignment="1">
      <alignment vertical="center"/>
    </xf>
    <xf numFmtId="0" fontId="40" fillId="0" borderId="1" xfId="2" applyFont="1" applyAlignment="1">
      <alignment vertical="center"/>
    </xf>
    <xf numFmtId="0" fontId="41" fillId="0" borderId="1" xfId="3" applyAlignment="1">
      <alignment vertical="center"/>
    </xf>
    <xf numFmtId="0" fontId="42" fillId="0" borderId="1" xfId="3" applyFont="1" applyAlignment="1">
      <alignment vertical="center"/>
    </xf>
    <xf numFmtId="0" fontId="43" fillId="0" borderId="1" xfId="3" applyFont="1" applyAlignment="1">
      <alignment vertical="center"/>
    </xf>
    <xf numFmtId="0" fontId="38" fillId="0" borderId="1" xfId="2" applyAlignment="1" applyProtection="1">
      <alignment vertical="center"/>
      <protection locked="0"/>
    </xf>
    <xf numFmtId="0" fontId="44" fillId="0" borderId="1" xfId="3" applyFont="1" applyAlignment="1">
      <alignment vertical="center"/>
    </xf>
    <xf numFmtId="0" fontId="12" fillId="0" borderId="1" xfId="3" applyFont="1" applyAlignment="1">
      <alignment horizontal="centerContinuous" vertical="center"/>
    </xf>
    <xf numFmtId="0" fontId="41" fillId="0" borderId="1" xfId="3" applyAlignment="1">
      <alignment horizontal="centerContinuous" vertical="center"/>
    </xf>
    <xf numFmtId="0" fontId="41" fillId="0" borderId="1" xfId="3" applyAlignment="1">
      <alignment horizontal="center" vertical="center"/>
    </xf>
    <xf numFmtId="0" fontId="41" fillId="0" borderId="1" xfId="3" applyAlignment="1">
      <alignment horizontal="left" vertical="center"/>
    </xf>
    <xf numFmtId="0" fontId="41" fillId="0" borderId="1" xfId="3"/>
    <xf numFmtId="0" fontId="38" fillId="0" borderId="1" xfId="2" applyProtection="1">
      <protection locked="0"/>
    </xf>
    <xf numFmtId="0" fontId="45" fillId="0" borderId="1" xfId="2" applyFont="1" applyAlignment="1" applyProtection="1">
      <alignment horizontal="centerContinuous" vertical="center"/>
      <protection locked="0"/>
    </xf>
    <xf numFmtId="0" fontId="46" fillId="0" borderId="32" xfId="2" applyFont="1" applyBorder="1" applyAlignment="1" applyProtection="1">
      <alignment horizontal="center" vertical="center"/>
      <protection locked="0"/>
    </xf>
    <xf numFmtId="0" fontId="46" fillId="0" borderId="32" xfId="2" applyFont="1" applyBorder="1" applyAlignment="1" applyProtection="1">
      <alignment horizontal="left" vertical="center"/>
      <protection locked="0"/>
    </xf>
    <xf numFmtId="0" fontId="46" fillId="0" borderId="33" xfId="2" applyFont="1" applyBorder="1" applyAlignment="1" applyProtection="1">
      <alignment horizontal="left" vertical="center"/>
      <protection locked="0"/>
    </xf>
    <xf numFmtId="0" fontId="47" fillId="0" borderId="33" xfId="2" applyFont="1" applyBorder="1" applyAlignment="1" applyProtection="1">
      <alignment horizontal="left" vertical="center"/>
      <protection locked="0"/>
    </xf>
    <xf numFmtId="0" fontId="46" fillId="0" borderId="32" xfId="2" applyFont="1" applyBorder="1" applyAlignment="1">
      <alignment horizontal="center" vertical="center"/>
    </xf>
    <xf numFmtId="0" fontId="47" fillId="0" borderId="33" xfId="2" applyFont="1" applyBorder="1" applyAlignment="1">
      <alignment horizontal="left" vertical="center"/>
    </xf>
    <xf numFmtId="0" fontId="46" fillId="0" borderId="33" xfId="2" applyFont="1" applyBorder="1" applyAlignment="1">
      <alignment horizontal="left" vertical="center"/>
    </xf>
    <xf numFmtId="49" fontId="48" fillId="0" borderId="1" xfId="4" applyNumberFormat="1" applyFont="1" applyAlignment="1">
      <alignment horizontal="left" vertical="center"/>
    </xf>
    <xf numFmtId="0" fontId="38" fillId="0" borderId="1" xfId="2" applyAlignment="1">
      <alignment horizontal="left" vertical="center"/>
    </xf>
    <xf numFmtId="49" fontId="49" fillId="0" borderId="1" xfId="4" applyNumberFormat="1" applyFont="1" applyAlignment="1">
      <alignment horizontal="left" vertical="center"/>
    </xf>
    <xf numFmtId="0" fontId="51" fillId="0" borderId="34" xfId="2" applyFont="1" applyBorder="1" applyAlignment="1">
      <alignment horizontal="left" vertical="center"/>
    </xf>
    <xf numFmtId="0" fontId="51" fillId="0" borderId="32" xfId="2" applyFont="1" applyBorder="1" applyAlignment="1">
      <alignment horizontal="left" vertical="center"/>
    </xf>
    <xf numFmtId="0" fontId="51" fillId="0" borderId="33" xfId="2" applyFont="1" applyBorder="1" applyAlignment="1">
      <alignment horizontal="left" vertical="center"/>
    </xf>
    <xf numFmtId="49" fontId="52" fillId="0" borderId="32" xfId="2" applyNumberFormat="1" applyFont="1" applyBorder="1" applyAlignment="1">
      <alignment vertical="center"/>
    </xf>
    <xf numFmtId="0" fontId="52" fillId="0" borderId="33" xfId="2" applyFont="1" applyBorder="1" applyAlignment="1">
      <alignment vertical="center"/>
    </xf>
    <xf numFmtId="0" fontId="52" fillId="0" borderId="34" xfId="2" applyFont="1" applyBorder="1" applyAlignment="1">
      <alignment vertical="center"/>
    </xf>
    <xf numFmtId="0" fontId="51" fillId="0" borderId="36" xfId="2" applyFont="1" applyBorder="1" applyAlignment="1">
      <alignment vertical="center"/>
    </xf>
    <xf numFmtId="0" fontId="51" fillId="0" borderId="35" xfId="2" applyFont="1" applyBorder="1" applyAlignment="1">
      <alignment vertical="center"/>
    </xf>
    <xf numFmtId="0" fontId="51" fillId="0" borderId="1" xfId="2" applyFont="1" applyAlignment="1">
      <alignment vertical="center"/>
    </xf>
    <xf numFmtId="0" fontId="52" fillId="0" borderId="32" xfId="2" applyFont="1" applyBorder="1" applyAlignment="1">
      <alignment vertical="center"/>
    </xf>
    <xf numFmtId="0" fontId="51" fillId="0" borderId="34" xfId="2" applyFont="1" applyBorder="1" applyAlignment="1">
      <alignment vertical="center"/>
    </xf>
    <xf numFmtId="0" fontId="51" fillId="0" borderId="32" xfId="2" applyFont="1" applyBorder="1" applyAlignment="1">
      <alignment vertical="center"/>
    </xf>
    <xf numFmtId="0" fontId="51" fillId="0" borderId="33" xfId="2" applyFont="1" applyBorder="1" applyAlignment="1">
      <alignment vertical="center"/>
    </xf>
    <xf numFmtId="168" fontId="52" fillId="0" borderId="32" xfId="2" applyNumberFormat="1" applyFont="1" applyBorder="1" applyAlignment="1">
      <alignment vertical="center"/>
    </xf>
    <xf numFmtId="168" fontId="52" fillId="0" borderId="33" xfId="2" applyNumberFormat="1" applyFont="1" applyBorder="1" applyAlignment="1">
      <alignment vertical="center"/>
    </xf>
    <xf numFmtId="168" fontId="52" fillId="0" borderId="34" xfId="2" applyNumberFormat="1" applyFont="1" applyBorder="1" applyAlignment="1">
      <alignment vertical="center"/>
    </xf>
    <xf numFmtId="0" fontId="52" fillId="0" borderId="38" xfId="2" applyFont="1" applyBorder="1"/>
    <xf numFmtId="0" fontId="50" fillId="0" borderId="38" xfId="2" applyFont="1" applyBorder="1" applyAlignment="1">
      <alignment horizontal="left" vertical="center"/>
    </xf>
    <xf numFmtId="49" fontId="52" fillId="0" borderId="37" xfId="2" applyNumberFormat="1" applyFont="1" applyBorder="1" applyProtection="1">
      <protection locked="0"/>
    </xf>
    <xf numFmtId="49" fontId="52" fillId="0" borderId="38" xfId="2" applyNumberFormat="1" applyFont="1" applyBorder="1" applyProtection="1">
      <protection locked="0"/>
    </xf>
    <xf numFmtId="49" fontId="52" fillId="0" borderId="39" xfId="2" applyNumberFormat="1" applyFont="1" applyBorder="1" applyProtection="1">
      <protection locked="0"/>
    </xf>
    <xf numFmtId="0" fontId="38" fillId="0" borderId="1" xfId="2" applyAlignment="1">
      <alignment horizontal="right" vertical="center"/>
    </xf>
    <xf numFmtId="0" fontId="50" fillId="0" borderId="40" xfId="2" applyFont="1" applyBorder="1" applyAlignment="1">
      <alignment vertical="center"/>
    </xf>
    <xf numFmtId="0" fontId="50" fillId="0" borderId="41" xfId="2" applyFont="1" applyBorder="1" applyAlignment="1">
      <alignment horizontal="centerContinuous" vertical="center"/>
    </xf>
    <xf numFmtId="0" fontId="46" fillId="0" borderId="41" xfId="2" applyFont="1" applyBorder="1" applyAlignment="1">
      <alignment vertical="center"/>
    </xf>
    <xf numFmtId="0" fontId="52" fillId="0" borderId="41" xfId="2" applyFont="1" applyBorder="1" applyAlignment="1">
      <alignment vertical="top"/>
    </xf>
    <xf numFmtId="0" fontId="50" fillId="0" borderId="41" xfId="2" applyFont="1" applyBorder="1" applyAlignment="1">
      <alignment horizontal="left" vertical="center"/>
    </xf>
    <xf numFmtId="49" fontId="52" fillId="0" borderId="40" xfId="2" applyNumberFormat="1" applyFont="1" applyBorder="1" applyAlignment="1" applyProtection="1">
      <alignment vertical="top"/>
      <protection locked="0"/>
    </xf>
    <xf numFmtId="49" fontId="52" fillId="0" borderId="41" xfId="2" applyNumberFormat="1" applyFont="1" applyBorder="1" applyAlignment="1" applyProtection="1">
      <alignment vertical="top"/>
      <protection locked="0"/>
    </xf>
    <xf numFmtId="49" fontId="52" fillId="0" borderId="42" xfId="2" applyNumberFormat="1" applyFont="1" applyBorder="1" applyAlignment="1" applyProtection="1">
      <alignment vertical="top"/>
      <protection locked="0"/>
    </xf>
    <xf numFmtId="49" fontId="52" fillId="0" borderId="38" xfId="2" applyNumberFormat="1" applyFont="1" applyBorder="1"/>
    <xf numFmtId="49" fontId="52" fillId="0" borderId="37" xfId="2" applyNumberFormat="1" applyFont="1" applyBorder="1" applyAlignment="1" applyProtection="1">
      <alignment vertical="center"/>
      <protection locked="0"/>
    </xf>
    <xf numFmtId="49" fontId="52" fillId="0" borderId="38" xfId="2" applyNumberFormat="1" applyFont="1" applyBorder="1" applyAlignment="1" applyProtection="1">
      <alignment vertical="center"/>
      <protection locked="0"/>
    </xf>
    <xf numFmtId="49" fontId="52" fillId="0" borderId="39" xfId="2" applyNumberFormat="1" applyFont="1" applyBorder="1" applyAlignment="1" applyProtection="1">
      <alignment vertical="center"/>
      <protection locked="0"/>
    </xf>
    <xf numFmtId="0" fontId="50" fillId="0" borderId="35" xfId="2" applyFont="1" applyBorder="1" applyAlignment="1">
      <alignment vertical="center"/>
    </xf>
    <xf numFmtId="0" fontId="50" fillId="0" borderId="1" xfId="2" applyFont="1" applyAlignment="1">
      <alignment horizontal="centerContinuous" vertical="center"/>
    </xf>
    <xf numFmtId="0" fontId="46" fillId="0" borderId="1" xfId="2" applyFont="1" applyAlignment="1">
      <alignment vertical="center"/>
    </xf>
    <xf numFmtId="49" fontId="52" fillId="0" borderId="29" xfId="2" applyNumberFormat="1" applyFont="1" applyBorder="1" applyAlignment="1">
      <alignment vertical="top"/>
    </xf>
    <xf numFmtId="0" fontId="52" fillId="0" borderId="29" xfId="2" applyFont="1" applyBorder="1" applyAlignment="1">
      <alignment vertical="top"/>
    </xf>
    <xf numFmtId="0" fontId="50" fillId="0" borderId="1" xfId="2" applyFont="1" applyAlignment="1">
      <alignment horizontal="left" vertical="center"/>
    </xf>
    <xf numFmtId="49" fontId="50" fillId="0" borderId="40" xfId="2" applyNumberFormat="1" applyFont="1" applyBorder="1" applyAlignment="1">
      <alignment vertical="center"/>
    </xf>
    <xf numFmtId="49" fontId="50" fillId="0" borderId="41" xfId="2" applyNumberFormat="1" applyFont="1" applyBorder="1" applyAlignment="1">
      <alignment vertical="center"/>
    </xf>
    <xf numFmtId="49" fontId="50" fillId="0" borderId="42" xfId="2" applyNumberFormat="1" applyFont="1" applyBorder="1" applyAlignment="1">
      <alignment vertical="center"/>
    </xf>
    <xf numFmtId="0" fontId="54" fillId="0" borderId="32" xfId="2" applyFont="1" applyBorder="1" applyAlignment="1">
      <alignment vertical="center"/>
    </xf>
    <xf numFmtId="0" fontId="54" fillId="0" borderId="33" xfId="2" applyFont="1" applyBorder="1" applyAlignment="1">
      <alignment vertical="center"/>
    </xf>
    <xf numFmtId="0" fontId="54" fillId="0" borderId="34" xfId="2" applyFont="1" applyBorder="1" applyAlignment="1">
      <alignment vertical="center"/>
    </xf>
    <xf numFmtId="0" fontId="52" fillId="0" borderId="27" xfId="2" applyFont="1" applyBorder="1" applyAlignment="1">
      <alignment horizontal="left" vertical="top"/>
    </xf>
    <xf numFmtId="0" fontId="52" fillId="0" borderId="1" xfId="2" applyFont="1" applyAlignment="1">
      <alignment horizontal="left" vertical="top"/>
    </xf>
    <xf numFmtId="0" fontId="38" fillId="0" borderId="38" xfId="2" applyBorder="1" applyAlignment="1">
      <alignment horizontal="left" vertical="center"/>
    </xf>
    <xf numFmtId="0" fontId="46" fillId="0" borderId="38" xfId="2" applyFont="1" applyBorder="1" applyAlignment="1">
      <alignment horizontal="left" vertical="center"/>
    </xf>
    <xf numFmtId="0" fontId="46" fillId="0" borderId="37" xfId="2" applyFont="1" applyBorder="1" applyAlignment="1">
      <alignment horizontal="left" vertical="center"/>
    </xf>
    <xf numFmtId="0" fontId="46" fillId="0" borderId="1" xfId="2" applyFont="1" applyAlignment="1">
      <alignment horizontal="left" vertical="center"/>
    </xf>
    <xf numFmtId="0" fontId="46" fillId="0" borderId="36" xfId="2" applyFont="1" applyBorder="1" applyAlignment="1">
      <alignment horizontal="left" vertical="center"/>
    </xf>
    <xf numFmtId="0" fontId="55" fillId="0" borderId="27" xfId="2" applyFont="1" applyBorder="1" applyAlignment="1">
      <alignment vertical="center"/>
    </xf>
    <xf numFmtId="0" fontId="55" fillId="0" borderId="1" xfId="2" applyFont="1" applyAlignment="1">
      <alignment vertical="center"/>
    </xf>
    <xf numFmtId="0" fontId="55" fillId="0" borderId="36" xfId="2" applyFont="1" applyBorder="1" applyAlignment="1">
      <alignment vertical="center"/>
    </xf>
    <xf numFmtId="49" fontId="55" fillId="0" borderId="35" xfId="2" applyNumberFormat="1" applyFont="1" applyBorder="1" applyAlignment="1" applyProtection="1">
      <alignment vertical="center"/>
      <protection locked="0"/>
    </xf>
    <xf numFmtId="0" fontId="55" fillId="0" borderId="1" xfId="2" applyFont="1" applyAlignment="1" applyProtection="1">
      <alignment vertical="center"/>
      <protection locked="0"/>
    </xf>
    <xf numFmtId="0" fontId="55" fillId="0" borderId="36" xfId="2" applyFont="1" applyBorder="1" applyAlignment="1" applyProtection="1">
      <alignment vertical="center"/>
      <protection locked="0"/>
    </xf>
    <xf numFmtId="0" fontId="52" fillId="0" borderId="27" xfId="2" applyFont="1" applyBorder="1" applyAlignment="1">
      <alignment horizontal="left" vertical="center"/>
    </xf>
    <xf numFmtId="0" fontId="52" fillId="0" borderId="1" xfId="2" applyFont="1" applyAlignment="1">
      <alignment horizontal="left" vertical="center"/>
    </xf>
    <xf numFmtId="49" fontId="55" fillId="0" borderId="36" xfId="2" applyNumberFormat="1" applyFont="1" applyBorder="1" applyAlignment="1">
      <alignment vertical="center"/>
    </xf>
    <xf numFmtId="0" fontId="55" fillId="0" borderId="35" xfId="2" applyFont="1" applyBorder="1" applyAlignment="1" applyProtection="1">
      <alignment vertical="center"/>
      <protection locked="0"/>
    </xf>
    <xf numFmtId="49" fontId="55" fillId="0" borderId="1" xfId="2" applyNumberFormat="1" applyFont="1" applyAlignment="1" applyProtection="1">
      <alignment vertical="center"/>
      <protection locked="0"/>
    </xf>
    <xf numFmtId="0" fontId="52" fillId="0" borderId="30" xfId="2" applyFont="1" applyBorder="1" applyAlignment="1">
      <alignment horizontal="left" vertical="center"/>
    </xf>
    <xf numFmtId="0" fontId="52" fillId="0" borderId="29" xfId="2" applyFont="1" applyBorder="1" applyAlignment="1">
      <alignment horizontal="left" vertical="center"/>
    </xf>
    <xf numFmtId="0" fontId="55" fillId="0" borderId="45" xfId="2" applyFont="1" applyBorder="1" applyAlignment="1">
      <alignment vertical="center"/>
    </xf>
    <xf numFmtId="0" fontId="55" fillId="0" borderId="41" xfId="2" applyFont="1" applyBorder="1" applyAlignment="1">
      <alignment vertical="center"/>
    </xf>
    <xf numFmtId="0" fontId="55" fillId="0" borderId="42" xfId="2" applyFont="1" applyBorder="1" applyAlignment="1">
      <alignment vertical="center"/>
    </xf>
    <xf numFmtId="0" fontId="55" fillId="0" borderId="40" xfId="2" applyFont="1" applyBorder="1" applyAlignment="1" applyProtection="1">
      <alignment vertical="center"/>
      <protection locked="0"/>
    </xf>
    <xf numFmtId="0" fontId="55" fillId="0" borderId="41" xfId="2" applyFont="1" applyBorder="1" applyAlignment="1" applyProtection="1">
      <alignment vertical="center"/>
      <protection locked="0"/>
    </xf>
    <xf numFmtId="0" fontId="55" fillId="0" borderId="42" xfId="2" applyFont="1" applyBorder="1" applyAlignment="1" applyProtection="1">
      <alignment vertical="center"/>
      <protection locked="0"/>
    </xf>
    <xf numFmtId="0" fontId="52" fillId="0" borderId="25" xfId="2" applyFont="1" applyBorder="1" applyAlignment="1">
      <alignment horizontal="left" vertical="center"/>
    </xf>
    <xf numFmtId="0" fontId="38" fillId="0" borderId="25" xfId="2" applyBorder="1" applyAlignment="1">
      <alignment vertical="center"/>
    </xf>
    <xf numFmtId="0" fontId="56" fillId="0" borderId="25" xfId="2" applyFont="1" applyBorder="1" applyAlignment="1">
      <alignment horizontal="left" vertical="center"/>
    </xf>
    <xf numFmtId="0" fontId="53" fillId="0" borderId="25" xfId="2" applyFont="1" applyBorder="1" applyAlignment="1">
      <alignment horizontal="left" vertical="center"/>
    </xf>
    <xf numFmtId="0" fontId="53" fillId="0" borderId="1" xfId="2" applyFont="1" applyAlignment="1">
      <alignment horizontal="left" vertical="center"/>
    </xf>
    <xf numFmtId="0" fontId="56" fillId="0" borderId="1" xfId="2" applyFont="1" applyAlignment="1">
      <alignment horizontal="center" vertical="center"/>
    </xf>
    <xf numFmtId="0" fontId="56" fillId="0" borderId="1" xfId="2" applyFont="1" applyAlignment="1">
      <alignment horizontal="left" vertical="center"/>
    </xf>
    <xf numFmtId="0" fontId="57" fillId="0" borderId="1" xfId="2" applyFont="1" applyAlignment="1">
      <alignment horizontal="left" vertical="center"/>
    </xf>
    <xf numFmtId="0" fontId="58" fillId="0" borderId="1" xfId="2" applyFont="1" applyAlignment="1">
      <alignment horizontal="left" vertical="center"/>
    </xf>
    <xf numFmtId="0" fontId="46" fillId="0" borderId="1" xfId="2" applyFont="1" applyAlignment="1" applyProtection="1">
      <alignment horizontal="center" vertical="center"/>
      <protection locked="0"/>
    </xf>
    <xf numFmtId="0" fontId="38" fillId="0" borderId="41" xfId="2" applyBorder="1" applyProtection="1">
      <protection locked="0"/>
    </xf>
    <xf numFmtId="0" fontId="38" fillId="0" borderId="41" xfId="2" applyBorder="1" applyAlignment="1" applyProtection="1">
      <alignment vertical="center"/>
      <protection locked="0"/>
    </xf>
    <xf numFmtId="0" fontId="45" fillId="0" borderId="34" xfId="2" applyFont="1" applyBorder="1" applyAlignment="1" applyProtection="1">
      <alignment horizontal="centerContinuous" vertical="center"/>
      <protection locked="0"/>
    </xf>
    <xf numFmtId="0" fontId="46" fillId="0" borderId="32" xfId="2" applyFont="1" applyBorder="1" applyAlignment="1" applyProtection="1">
      <alignment vertical="center"/>
      <protection locked="0"/>
    </xf>
    <xf numFmtId="0" fontId="46" fillId="0" borderId="32" xfId="2" applyFont="1" applyBorder="1" applyAlignment="1" applyProtection="1">
      <alignment horizontal="left" vertical="center"/>
      <protection locked="0"/>
    </xf>
    <xf numFmtId="0" fontId="46" fillId="0" borderId="33" xfId="2" applyFont="1" applyBorder="1" applyAlignment="1" applyProtection="1">
      <alignment horizontal="left" vertical="center"/>
      <protection locked="0"/>
    </xf>
    <xf numFmtId="49" fontId="47" fillId="0" borderId="32" xfId="2" applyNumberFormat="1" applyFont="1" applyBorder="1" applyAlignment="1" applyProtection="1">
      <alignment horizontal="left" vertical="center"/>
      <protection locked="0"/>
    </xf>
    <xf numFmtId="49" fontId="47" fillId="0" borderId="33" xfId="2" applyNumberFormat="1" applyFont="1" applyBorder="1" applyAlignment="1" applyProtection="1">
      <alignment horizontal="left" vertical="center"/>
      <protection locked="0"/>
    </xf>
    <xf numFmtId="49" fontId="47" fillId="0" borderId="34" xfId="2" applyNumberFormat="1" applyFont="1" applyBorder="1" applyAlignment="1" applyProtection="1">
      <alignment horizontal="left" vertical="center"/>
      <protection locked="0"/>
    </xf>
    <xf numFmtId="0" fontId="46" fillId="0" borderId="34" xfId="2" applyFont="1" applyBorder="1" applyAlignment="1" applyProtection="1">
      <alignment horizontal="left" vertical="center"/>
      <protection locked="0"/>
    </xf>
    <xf numFmtId="0" fontId="50" fillId="0" borderId="37" xfId="2" applyFont="1" applyBorder="1" applyAlignment="1">
      <alignment horizontal="left"/>
    </xf>
    <xf numFmtId="0" fontId="50" fillId="0" borderId="38" xfId="2" applyFont="1" applyBorder="1" applyAlignment="1">
      <alignment horizontal="left"/>
    </xf>
    <xf numFmtId="0" fontId="50" fillId="0" borderId="37" xfId="2" applyFont="1" applyBorder="1" applyAlignment="1">
      <alignment horizontal="left" vertical="center"/>
    </xf>
    <xf numFmtId="0" fontId="50" fillId="0" borderId="38" xfId="2" applyFont="1" applyBorder="1" applyAlignment="1">
      <alignment horizontal="left" vertical="center"/>
    </xf>
    <xf numFmtId="0" fontId="50" fillId="0" borderId="39" xfId="2" applyFont="1" applyBorder="1" applyAlignment="1">
      <alignment horizontal="left" vertical="center"/>
    </xf>
    <xf numFmtId="0" fontId="52" fillId="0" borderId="40" xfId="2" applyFont="1" applyBorder="1" applyAlignment="1">
      <alignment horizontal="left" vertical="center"/>
    </xf>
    <xf numFmtId="0" fontId="52" fillId="0" borderId="41" xfId="2" applyFont="1" applyBorder="1" applyAlignment="1">
      <alignment horizontal="left" vertical="center"/>
    </xf>
    <xf numFmtId="0" fontId="52" fillId="0" borderId="42" xfId="2" applyFont="1" applyBorder="1" applyAlignment="1">
      <alignment horizontal="left" vertical="center"/>
    </xf>
    <xf numFmtId="0" fontId="50" fillId="0" borderId="35" xfId="2" applyFont="1" applyBorder="1" applyAlignment="1">
      <alignment horizontal="left" vertical="center"/>
    </xf>
    <xf numFmtId="0" fontId="50" fillId="0" borderId="1" xfId="2" applyFont="1" applyAlignment="1">
      <alignment horizontal="left" vertical="center"/>
    </xf>
    <xf numFmtId="0" fontId="50" fillId="0" borderId="36" xfId="2" applyFont="1" applyBorder="1" applyAlignment="1">
      <alignment horizontal="left" vertical="center"/>
    </xf>
    <xf numFmtId="49" fontId="50" fillId="0" borderId="32" xfId="2" applyNumberFormat="1" applyFont="1" applyBorder="1" applyAlignment="1">
      <alignment horizontal="left" vertical="center"/>
    </xf>
    <xf numFmtId="0" fontId="50" fillId="0" borderId="33" xfId="2" applyFont="1" applyBorder="1" applyAlignment="1">
      <alignment horizontal="left" vertical="center"/>
    </xf>
    <xf numFmtId="0" fontId="50" fillId="0" borderId="32" xfId="2" applyFont="1" applyBorder="1" applyAlignment="1">
      <alignment horizontal="left" vertical="center"/>
    </xf>
    <xf numFmtId="0" fontId="50" fillId="0" borderId="34" xfId="2" applyFont="1" applyBorder="1" applyAlignment="1">
      <alignment horizontal="left" vertical="center"/>
    </xf>
    <xf numFmtId="49" fontId="45" fillId="0" borderId="33" xfId="2" applyNumberFormat="1" applyFont="1" applyBorder="1" applyAlignment="1" applyProtection="1">
      <alignment horizontal="left" vertical="center"/>
      <protection locked="0"/>
    </xf>
    <xf numFmtId="49" fontId="0" fillId="0" borderId="33" xfId="0" applyNumberFormat="1" applyBorder="1" applyAlignment="1">
      <alignment horizontal="left" vertical="center"/>
    </xf>
    <xf numFmtId="49" fontId="0" fillId="0" borderId="34" xfId="0" applyNumberFormat="1" applyBorder="1" applyAlignment="1">
      <alignment horizontal="left" vertical="center"/>
    </xf>
    <xf numFmtId="0" fontId="46" fillId="0" borderId="41" xfId="2" applyFont="1" applyBorder="1" applyAlignment="1" applyProtection="1">
      <alignment vertical="center"/>
      <protection locked="0"/>
    </xf>
    <xf numFmtId="0" fontId="47" fillId="0" borderId="41" xfId="0" applyFont="1" applyBorder="1" applyAlignment="1">
      <alignment vertical="center"/>
    </xf>
    <xf numFmtId="0" fontId="50" fillId="0" borderId="39" xfId="2" applyFont="1" applyBorder="1" applyAlignment="1">
      <alignment horizontal="left"/>
    </xf>
    <xf numFmtId="0" fontId="50" fillId="0" borderId="40" xfId="2" applyFont="1" applyBorder="1" applyAlignment="1">
      <alignment horizontal="left" vertical="center"/>
    </xf>
    <xf numFmtId="0" fontId="50" fillId="0" borderId="41" xfId="2" applyFont="1" applyBorder="1" applyAlignment="1">
      <alignment horizontal="left" vertical="center"/>
    </xf>
    <xf numFmtId="0" fontId="50" fillId="0" borderId="42" xfId="2" applyFont="1" applyBorder="1" applyAlignment="1">
      <alignment horizontal="left" vertical="center"/>
    </xf>
    <xf numFmtId="0" fontId="46" fillId="0" borderId="32" xfId="2" applyFont="1" applyBorder="1" applyAlignment="1">
      <alignment horizontal="left" vertical="center"/>
    </xf>
    <xf numFmtId="0" fontId="46" fillId="0" borderId="33" xfId="2" applyFont="1" applyBorder="1" applyAlignment="1">
      <alignment horizontal="left" vertical="center"/>
    </xf>
    <xf numFmtId="0" fontId="46" fillId="0" borderId="34" xfId="2" applyFont="1" applyBorder="1" applyAlignment="1">
      <alignment horizontal="left" vertical="center"/>
    </xf>
    <xf numFmtId="0" fontId="50" fillId="0" borderId="24" xfId="2" applyFont="1" applyBorder="1" applyAlignment="1">
      <alignment horizontal="left" vertical="center"/>
    </xf>
    <xf numFmtId="0" fontId="50" fillId="0" borderId="25" xfId="2" applyFont="1" applyBorder="1" applyAlignment="1">
      <alignment horizontal="left" vertical="center"/>
    </xf>
    <xf numFmtId="0" fontId="53" fillId="0" borderId="25" xfId="2" applyFont="1" applyBorder="1" applyAlignment="1">
      <alignment horizontal="left" vertical="center"/>
    </xf>
    <xf numFmtId="0" fontId="53" fillId="0" borderId="26" xfId="2" applyFont="1" applyBorder="1" applyAlignment="1">
      <alignment horizontal="left" vertical="center"/>
    </xf>
    <xf numFmtId="0" fontId="53" fillId="0" borderId="1" xfId="2" applyFont="1" applyAlignment="1">
      <alignment horizontal="left" vertical="center"/>
    </xf>
    <xf numFmtId="0" fontId="53" fillId="0" borderId="28" xfId="2" applyFont="1" applyBorder="1" applyAlignment="1">
      <alignment horizontal="left" vertical="center"/>
    </xf>
    <xf numFmtId="0" fontId="53" fillId="0" borderId="29" xfId="2" applyFont="1" applyBorder="1" applyAlignment="1">
      <alignment horizontal="left" vertical="center"/>
    </xf>
    <xf numFmtId="0" fontId="53" fillId="0" borderId="31" xfId="2" applyFont="1" applyBorder="1" applyAlignment="1">
      <alignment horizontal="left" vertical="center"/>
    </xf>
    <xf numFmtId="0" fontId="46" fillId="0" borderId="43" xfId="2" applyFont="1" applyBorder="1" applyAlignment="1">
      <alignment horizontal="left" vertical="center"/>
    </xf>
    <xf numFmtId="0" fontId="46" fillId="0" borderId="44" xfId="2" applyFont="1" applyBorder="1" applyAlignment="1">
      <alignment horizontal="left" vertical="center"/>
    </xf>
    <xf numFmtId="0" fontId="46" fillId="0" borderId="38" xfId="2" applyFont="1" applyBorder="1" applyAlignment="1">
      <alignment horizontal="left" vertical="center"/>
    </xf>
    <xf numFmtId="0" fontId="59" fillId="0" borderId="1" xfId="2" applyFont="1" applyAlignment="1">
      <alignment horizontal="left" vertical="center" shrinkToFi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/>
    </xf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9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</cellXfs>
  <cellStyles count="5">
    <cellStyle name="Hypertextový odkaz" xfId="1" builtinId="8"/>
    <cellStyle name="normálne 2" xfId="2" xr:uid="{72A4801A-F903-4D60-B765-D4B8FAD3D790}"/>
    <cellStyle name="Normální" xfId="0" builtinId="0" customBuiltin="1"/>
    <cellStyle name="Normální 2" xfId="3" xr:uid="{B6F9D300-3AEB-4102-A0D5-4225493B6891}"/>
    <cellStyle name="Normální 3" xfId="4" xr:uid="{CDC64BD8-906A-4AAE-8F41-54D81A7D00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49</xdr:row>
      <xdr:rowOff>0</xdr:rowOff>
    </xdr:from>
    <xdr:to>
      <xdr:col>8</xdr:col>
      <xdr:colOff>57150</xdr:colOff>
      <xdr:row>49</xdr:row>
      <xdr:rowOff>0</xdr:rowOff>
    </xdr:to>
    <xdr:sp macro="" textlink="">
      <xdr:nvSpPr>
        <xdr:cNvPr id="2" name="Line 12">
          <a:extLst>
            <a:ext uri="{FF2B5EF4-FFF2-40B4-BE49-F238E27FC236}">
              <a16:creationId xmlns:a16="http://schemas.microsoft.com/office/drawing/2014/main" id="{E18E51F1-6AC0-4E80-BCAB-AF48CF607822}"/>
            </a:ext>
          </a:extLst>
        </xdr:cNvPr>
        <xdr:cNvSpPr>
          <a:spLocks noChangeShapeType="1"/>
        </xdr:cNvSpPr>
      </xdr:nvSpPr>
      <xdr:spPr bwMode="auto">
        <a:xfrm>
          <a:off x="1838325" y="7934325"/>
          <a:ext cx="476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19050</xdr:colOff>
      <xdr:row>49</xdr:row>
      <xdr:rowOff>0</xdr:rowOff>
    </xdr:from>
    <xdr:to>
      <xdr:col>19</xdr:col>
      <xdr:colOff>19050</xdr:colOff>
      <xdr:row>49</xdr:row>
      <xdr:rowOff>0</xdr:rowOff>
    </xdr:to>
    <xdr:sp macro="" textlink="">
      <xdr:nvSpPr>
        <xdr:cNvPr id="3" name="Line 13">
          <a:extLst>
            <a:ext uri="{FF2B5EF4-FFF2-40B4-BE49-F238E27FC236}">
              <a16:creationId xmlns:a16="http://schemas.microsoft.com/office/drawing/2014/main" id="{F32BBC0C-5819-4EA4-8EB3-E3C3B536F2A0}"/>
            </a:ext>
          </a:extLst>
        </xdr:cNvPr>
        <xdr:cNvSpPr>
          <a:spLocks noChangeShapeType="1"/>
        </xdr:cNvSpPr>
      </xdr:nvSpPr>
      <xdr:spPr bwMode="auto">
        <a:xfrm>
          <a:off x="1847850" y="7934325"/>
          <a:ext cx="25146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9525</xdr:colOff>
      <xdr:row>49</xdr:row>
      <xdr:rowOff>0</xdr:rowOff>
    </xdr:from>
    <xdr:to>
      <xdr:col>19</xdr:col>
      <xdr:colOff>19050</xdr:colOff>
      <xdr:row>49</xdr:row>
      <xdr:rowOff>0</xdr:rowOff>
    </xdr:to>
    <xdr:sp macro="" textlink="">
      <xdr:nvSpPr>
        <xdr:cNvPr id="4" name="Line 14">
          <a:extLst>
            <a:ext uri="{FF2B5EF4-FFF2-40B4-BE49-F238E27FC236}">
              <a16:creationId xmlns:a16="http://schemas.microsoft.com/office/drawing/2014/main" id="{AF7967B8-5D8F-4C54-AB8A-2BABCFE8EC40}"/>
            </a:ext>
          </a:extLst>
        </xdr:cNvPr>
        <xdr:cNvSpPr>
          <a:spLocks noChangeShapeType="1"/>
        </xdr:cNvSpPr>
      </xdr:nvSpPr>
      <xdr:spPr bwMode="auto">
        <a:xfrm>
          <a:off x="1838325" y="7934325"/>
          <a:ext cx="25241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38100</xdr:colOff>
      <xdr:row>45</xdr:row>
      <xdr:rowOff>0</xdr:rowOff>
    </xdr:from>
    <xdr:to>
      <xdr:col>19</xdr:col>
      <xdr:colOff>38100</xdr:colOff>
      <xdr:row>50</xdr:row>
      <xdr:rowOff>0</xdr:rowOff>
    </xdr:to>
    <xdr:sp macro="" textlink="">
      <xdr:nvSpPr>
        <xdr:cNvPr id="5" name="Line 15">
          <a:extLst>
            <a:ext uri="{FF2B5EF4-FFF2-40B4-BE49-F238E27FC236}">
              <a16:creationId xmlns:a16="http://schemas.microsoft.com/office/drawing/2014/main" id="{432DD305-6CE0-4A0F-80F6-1217B1A0598A}"/>
            </a:ext>
          </a:extLst>
        </xdr:cNvPr>
        <xdr:cNvSpPr>
          <a:spLocks noChangeShapeType="1"/>
        </xdr:cNvSpPr>
      </xdr:nvSpPr>
      <xdr:spPr bwMode="auto">
        <a:xfrm flipV="1">
          <a:off x="438150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19050</xdr:colOff>
      <xdr:row>45</xdr:row>
      <xdr:rowOff>0</xdr:rowOff>
    </xdr:from>
    <xdr:to>
      <xdr:col>19</xdr:col>
      <xdr:colOff>19050</xdr:colOff>
      <xdr:row>50</xdr:row>
      <xdr:rowOff>0</xdr:rowOff>
    </xdr:to>
    <xdr:sp macro="" textlink="">
      <xdr:nvSpPr>
        <xdr:cNvPr id="6" name="Line 16">
          <a:extLst>
            <a:ext uri="{FF2B5EF4-FFF2-40B4-BE49-F238E27FC236}">
              <a16:creationId xmlns:a16="http://schemas.microsoft.com/office/drawing/2014/main" id="{8CA5B6CD-90B9-478E-ACAB-A52EB5CE113D}"/>
            </a:ext>
          </a:extLst>
        </xdr:cNvPr>
        <xdr:cNvSpPr>
          <a:spLocks noChangeShapeType="1"/>
        </xdr:cNvSpPr>
      </xdr:nvSpPr>
      <xdr:spPr bwMode="auto">
        <a:xfrm>
          <a:off x="436245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38100</xdr:colOff>
      <xdr:row>45</xdr:row>
      <xdr:rowOff>0</xdr:rowOff>
    </xdr:from>
    <xdr:to>
      <xdr:col>19</xdr:col>
      <xdr:colOff>38100</xdr:colOff>
      <xdr:row>50</xdr:row>
      <xdr:rowOff>0</xdr:rowOff>
    </xdr:to>
    <xdr:sp macro="" textlink="">
      <xdr:nvSpPr>
        <xdr:cNvPr id="7" name="Line 17">
          <a:extLst>
            <a:ext uri="{FF2B5EF4-FFF2-40B4-BE49-F238E27FC236}">
              <a16:creationId xmlns:a16="http://schemas.microsoft.com/office/drawing/2014/main" id="{5A2804AF-F48D-435A-89D5-E3120163B522}"/>
            </a:ext>
          </a:extLst>
        </xdr:cNvPr>
        <xdr:cNvSpPr>
          <a:spLocks noChangeShapeType="1"/>
        </xdr:cNvSpPr>
      </xdr:nvSpPr>
      <xdr:spPr bwMode="auto">
        <a:xfrm>
          <a:off x="438150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180975</xdr:colOff>
      <xdr:row>44</xdr:row>
      <xdr:rowOff>0</xdr:rowOff>
    </xdr:from>
    <xdr:to>
      <xdr:col>12</xdr:col>
      <xdr:colOff>190500</xdr:colOff>
      <xdr:row>45</xdr:row>
      <xdr:rowOff>0</xdr:rowOff>
    </xdr:to>
    <xdr:sp macro="" textlink="">
      <xdr:nvSpPr>
        <xdr:cNvPr id="8" name="Line 18">
          <a:extLst>
            <a:ext uri="{FF2B5EF4-FFF2-40B4-BE49-F238E27FC236}">
              <a16:creationId xmlns:a16="http://schemas.microsoft.com/office/drawing/2014/main" id="{468EF39F-EA9C-4861-B2CC-699949C507AC}"/>
            </a:ext>
          </a:extLst>
        </xdr:cNvPr>
        <xdr:cNvSpPr>
          <a:spLocks noChangeShapeType="1"/>
        </xdr:cNvSpPr>
      </xdr:nvSpPr>
      <xdr:spPr bwMode="auto">
        <a:xfrm>
          <a:off x="2924175" y="7124700"/>
          <a:ext cx="9525" cy="1619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133350</xdr:colOff>
      <xdr:row>41</xdr:row>
      <xdr:rowOff>19050</xdr:rowOff>
    </xdr:from>
    <xdr:to>
      <xdr:col>13</xdr:col>
      <xdr:colOff>133350</xdr:colOff>
      <xdr:row>44</xdr:row>
      <xdr:rowOff>95250</xdr:rowOff>
    </xdr:to>
    <xdr:sp macro="" textlink="">
      <xdr:nvSpPr>
        <xdr:cNvPr id="9" name="Line 19">
          <a:extLst>
            <a:ext uri="{FF2B5EF4-FFF2-40B4-BE49-F238E27FC236}">
              <a16:creationId xmlns:a16="http://schemas.microsoft.com/office/drawing/2014/main" id="{098FA6AD-F57E-4C1C-8281-934C5EFD92B8}"/>
            </a:ext>
          </a:extLst>
        </xdr:cNvPr>
        <xdr:cNvSpPr>
          <a:spLocks noChangeShapeType="1"/>
        </xdr:cNvSpPr>
      </xdr:nvSpPr>
      <xdr:spPr bwMode="auto">
        <a:xfrm>
          <a:off x="3105150" y="6657975"/>
          <a:ext cx="0" cy="56197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180975</xdr:colOff>
      <xdr:row>25</xdr:row>
      <xdr:rowOff>0</xdr:rowOff>
    </xdr:from>
    <xdr:to>
      <xdr:col>13</xdr:col>
      <xdr:colOff>190500</xdr:colOff>
      <xdr:row>26</xdr:row>
      <xdr:rowOff>95250</xdr:rowOff>
    </xdr:to>
    <xdr:sp macro="" textlink="">
      <xdr:nvSpPr>
        <xdr:cNvPr id="10" name="Line 27">
          <a:extLst>
            <a:ext uri="{FF2B5EF4-FFF2-40B4-BE49-F238E27FC236}">
              <a16:creationId xmlns:a16="http://schemas.microsoft.com/office/drawing/2014/main" id="{28383859-E56C-4F0E-B559-7CC05F7BE4DF}"/>
            </a:ext>
          </a:extLst>
        </xdr:cNvPr>
        <xdr:cNvSpPr>
          <a:spLocks noChangeShapeType="1"/>
        </xdr:cNvSpPr>
      </xdr:nvSpPr>
      <xdr:spPr bwMode="auto">
        <a:xfrm>
          <a:off x="3152775" y="4048125"/>
          <a:ext cx="9525" cy="25717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9525</xdr:colOff>
      <xdr:row>49</xdr:row>
      <xdr:rowOff>0</xdr:rowOff>
    </xdr:from>
    <xdr:to>
      <xdr:col>8</xdr:col>
      <xdr:colOff>57150</xdr:colOff>
      <xdr:row>49</xdr:row>
      <xdr:rowOff>0</xdr:rowOff>
    </xdr:to>
    <xdr:sp macro="" textlink="">
      <xdr:nvSpPr>
        <xdr:cNvPr id="11" name="Line 12">
          <a:extLst>
            <a:ext uri="{FF2B5EF4-FFF2-40B4-BE49-F238E27FC236}">
              <a16:creationId xmlns:a16="http://schemas.microsoft.com/office/drawing/2014/main" id="{32327F48-B58F-453A-8889-61A8975DFC08}"/>
            </a:ext>
          </a:extLst>
        </xdr:cNvPr>
        <xdr:cNvSpPr>
          <a:spLocks noChangeShapeType="1"/>
        </xdr:cNvSpPr>
      </xdr:nvSpPr>
      <xdr:spPr bwMode="auto">
        <a:xfrm>
          <a:off x="1838325" y="7934325"/>
          <a:ext cx="476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19050</xdr:colOff>
      <xdr:row>49</xdr:row>
      <xdr:rowOff>0</xdr:rowOff>
    </xdr:from>
    <xdr:to>
      <xdr:col>19</xdr:col>
      <xdr:colOff>19050</xdr:colOff>
      <xdr:row>49</xdr:row>
      <xdr:rowOff>0</xdr:rowOff>
    </xdr:to>
    <xdr:sp macro="" textlink="">
      <xdr:nvSpPr>
        <xdr:cNvPr id="12" name="Line 13">
          <a:extLst>
            <a:ext uri="{FF2B5EF4-FFF2-40B4-BE49-F238E27FC236}">
              <a16:creationId xmlns:a16="http://schemas.microsoft.com/office/drawing/2014/main" id="{BF35C6FC-4635-450D-BA2C-59CBED08D86C}"/>
            </a:ext>
          </a:extLst>
        </xdr:cNvPr>
        <xdr:cNvSpPr>
          <a:spLocks noChangeShapeType="1"/>
        </xdr:cNvSpPr>
      </xdr:nvSpPr>
      <xdr:spPr bwMode="auto">
        <a:xfrm>
          <a:off x="1847850" y="7934325"/>
          <a:ext cx="25146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9525</xdr:colOff>
      <xdr:row>49</xdr:row>
      <xdr:rowOff>0</xdr:rowOff>
    </xdr:from>
    <xdr:to>
      <xdr:col>19</xdr:col>
      <xdr:colOff>19050</xdr:colOff>
      <xdr:row>49</xdr:row>
      <xdr:rowOff>0</xdr:rowOff>
    </xdr:to>
    <xdr:sp macro="" textlink="">
      <xdr:nvSpPr>
        <xdr:cNvPr id="13" name="Line 14">
          <a:extLst>
            <a:ext uri="{FF2B5EF4-FFF2-40B4-BE49-F238E27FC236}">
              <a16:creationId xmlns:a16="http://schemas.microsoft.com/office/drawing/2014/main" id="{30DCFC62-84D4-4487-AD14-423FA981DEC0}"/>
            </a:ext>
          </a:extLst>
        </xdr:cNvPr>
        <xdr:cNvSpPr>
          <a:spLocks noChangeShapeType="1"/>
        </xdr:cNvSpPr>
      </xdr:nvSpPr>
      <xdr:spPr bwMode="auto">
        <a:xfrm>
          <a:off x="1838325" y="7934325"/>
          <a:ext cx="25241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38100</xdr:colOff>
      <xdr:row>45</xdr:row>
      <xdr:rowOff>0</xdr:rowOff>
    </xdr:from>
    <xdr:to>
      <xdr:col>19</xdr:col>
      <xdr:colOff>38100</xdr:colOff>
      <xdr:row>50</xdr:row>
      <xdr:rowOff>0</xdr:rowOff>
    </xdr:to>
    <xdr:sp macro="" textlink="">
      <xdr:nvSpPr>
        <xdr:cNvPr id="14" name="Line 15">
          <a:extLst>
            <a:ext uri="{FF2B5EF4-FFF2-40B4-BE49-F238E27FC236}">
              <a16:creationId xmlns:a16="http://schemas.microsoft.com/office/drawing/2014/main" id="{D95B55C2-1C27-43C1-B8A8-D26784C3EA58}"/>
            </a:ext>
          </a:extLst>
        </xdr:cNvPr>
        <xdr:cNvSpPr>
          <a:spLocks noChangeShapeType="1"/>
        </xdr:cNvSpPr>
      </xdr:nvSpPr>
      <xdr:spPr bwMode="auto">
        <a:xfrm flipV="1">
          <a:off x="438150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19050</xdr:colOff>
      <xdr:row>45</xdr:row>
      <xdr:rowOff>0</xdr:rowOff>
    </xdr:from>
    <xdr:to>
      <xdr:col>19</xdr:col>
      <xdr:colOff>19050</xdr:colOff>
      <xdr:row>50</xdr:row>
      <xdr:rowOff>0</xdr:rowOff>
    </xdr:to>
    <xdr:sp macro="" textlink="">
      <xdr:nvSpPr>
        <xdr:cNvPr id="15" name="Line 16">
          <a:extLst>
            <a:ext uri="{FF2B5EF4-FFF2-40B4-BE49-F238E27FC236}">
              <a16:creationId xmlns:a16="http://schemas.microsoft.com/office/drawing/2014/main" id="{4D8FDA14-53C4-4493-8AB5-3BFF1A6612AB}"/>
            </a:ext>
          </a:extLst>
        </xdr:cNvPr>
        <xdr:cNvSpPr>
          <a:spLocks noChangeShapeType="1"/>
        </xdr:cNvSpPr>
      </xdr:nvSpPr>
      <xdr:spPr bwMode="auto">
        <a:xfrm>
          <a:off x="436245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38100</xdr:colOff>
      <xdr:row>45</xdr:row>
      <xdr:rowOff>0</xdr:rowOff>
    </xdr:from>
    <xdr:to>
      <xdr:col>19</xdr:col>
      <xdr:colOff>38100</xdr:colOff>
      <xdr:row>50</xdr:row>
      <xdr:rowOff>0</xdr:rowOff>
    </xdr:to>
    <xdr:sp macro="" textlink="">
      <xdr:nvSpPr>
        <xdr:cNvPr id="16" name="Line 17">
          <a:extLst>
            <a:ext uri="{FF2B5EF4-FFF2-40B4-BE49-F238E27FC236}">
              <a16:creationId xmlns:a16="http://schemas.microsoft.com/office/drawing/2014/main" id="{D27D3B5C-6AE1-4255-9A94-2D8199CA5219}"/>
            </a:ext>
          </a:extLst>
        </xdr:cNvPr>
        <xdr:cNvSpPr>
          <a:spLocks noChangeShapeType="1"/>
        </xdr:cNvSpPr>
      </xdr:nvSpPr>
      <xdr:spPr bwMode="auto">
        <a:xfrm>
          <a:off x="4381500" y="7286625"/>
          <a:ext cx="0" cy="80962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23</xdr:col>
      <xdr:colOff>171450</xdr:colOff>
      <xdr:row>50</xdr:row>
      <xdr:rowOff>38100</xdr:rowOff>
    </xdr:from>
    <xdr:to>
      <xdr:col>27</xdr:col>
      <xdr:colOff>169821</xdr:colOff>
      <xdr:row>53</xdr:row>
      <xdr:rowOff>139507</xdr:rowOff>
    </xdr:to>
    <xdr:pic>
      <xdr:nvPicPr>
        <xdr:cNvPr id="17" name="Obrázek 2">
          <a:extLst>
            <a:ext uri="{FF2B5EF4-FFF2-40B4-BE49-F238E27FC236}">
              <a16:creationId xmlns:a16="http://schemas.microsoft.com/office/drawing/2014/main" id="{F0A6C869-2EFB-4CA8-A5DF-029D368A6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429250" y="8134350"/>
          <a:ext cx="912771" cy="587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8EA2C-6B71-4D7A-91B5-449F28A4FF55}">
  <dimension ref="A4:AF75"/>
  <sheetViews>
    <sheetView showGridLines="0" showZeros="0" view="pageBreakPreview" topLeftCell="A30" zoomScaleNormal="100" zoomScaleSheetLayoutView="100" workbookViewId="0">
      <selection activeCell="C68" sqref="C68"/>
    </sheetView>
  </sheetViews>
  <sheetFormatPr defaultColWidth="4" defaultRowHeight="12.75" x14ac:dyDescent="0.2"/>
  <cols>
    <col min="1" max="16384" width="4" style="226"/>
  </cols>
  <sheetData>
    <row r="4" spans="1:31" ht="12.95" customHeight="1" x14ac:dyDescent="0.2">
      <c r="AE4" s="227"/>
    </row>
    <row r="5" spans="1:31" ht="12.75" customHeight="1" x14ac:dyDescent="0.2">
      <c r="AE5" s="228"/>
    </row>
    <row r="6" spans="1:31" ht="12.75" customHeight="1" x14ac:dyDescent="0.2">
      <c r="AE6" s="228"/>
    </row>
    <row r="7" spans="1:31" ht="12.75" customHeight="1" x14ac:dyDescent="0.2"/>
    <row r="8" spans="1:31" ht="12.75" customHeight="1" x14ac:dyDescent="0.2"/>
    <row r="9" spans="1:31" ht="12.75" customHeight="1" x14ac:dyDescent="0.2">
      <c r="A9" s="229"/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</row>
    <row r="10" spans="1:31" ht="12.75" customHeight="1" x14ac:dyDescent="0.2">
      <c r="A10" s="229"/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</row>
    <row r="11" spans="1:31" ht="12.75" customHeight="1" x14ac:dyDescent="0.2">
      <c r="A11" s="229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</row>
    <row r="12" spans="1:31" ht="12.75" customHeight="1" x14ac:dyDescent="0.2">
      <c r="A12" s="229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</row>
    <row r="13" spans="1:31" ht="12.75" customHeight="1" x14ac:dyDescent="0.2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</row>
    <row r="14" spans="1:31" ht="12.75" customHeight="1" x14ac:dyDescent="0.2">
      <c r="A14" s="229"/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</row>
    <row r="15" spans="1:31" ht="12.75" customHeight="1" x14ac:dyDescent="0.2">
      <c r="A15" s="229"/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</row>
    <row r="16" spans="1:31" ht="12.75" customHeight="1" x14ac:dyDescent="0.2">
      <c r="A16" s="229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</row>
    <row r="17" spans="1:28" ht="12.75" customHeight="1" x14ac:dyDescent="0.2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</row>
    <row r="18" spans="1:28" ht="12.75" customHeight="1" x14ac:dyDescent="0.2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</row>
    <row r="19" spans="1:28" ht="12.7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</row>
    <row r="20" spans="1:28" ht="12.75" customHeight="1" x14ac:dyDescent="0.2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</row>
    <row r="21" spans="1:28" ht="12.75" customHeight="1" x14ac:dyDescent="0.2">
      <c r="A21" s="229"/>
      <c r="B21" s="231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29"/>
      <c r="Z21" s="229"/>
    </row>
    <row r="22" spans="1:28" ht="12.75" customHeight="1" x14ac:dyDescent="0.2">
      <c r="A22" s="229"/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</row>
    <row r="23" spans="1:28" ht="12.75" customHeight="1" x14ac:dyDescent="0.2">
      <c r="A23" s="229"/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32"/>
      <c r="AB23" s="232"/>
    </row>
    <row r="24" spans="1:28" ht="12.75" customHeight="1" x14ac:dyDescent="0.2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32"/>
      <c r="AB24" s="232"/>
    </row>
    <row r="25" spans="1:28" ht="12.75" customHeight="1" x14ac:dyDescent="0.2">
      <c r="A25" s="229"/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29"/>
      <c r="AA25" s="232"/>
      <c r="AB25" s="232"/>
    </row>
    <row r="26" spans="1:28" ht="12.75" customHeight="1" x14ac:dyDescent="0.2">
      <c r="A26" s="233"/>
      <c r="B26" s="230"/>
      <c r="C26" s="230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32"/>
      <c r="AB26" s="232"/>
    </row>
    <row r="27" spans="1:28" ht="12.75" customHeight="1" x14ac:dyDescent="0.2">
      <c r="A27" s="229"/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29"/>
      <c r="AA27" s="232"/>
      <c r="AB27" s="232"/>
    </row>
    <row r="28" spans="1:28" ht="12.75" customHeight="1" x14ac:dyDescent="0.2">
      <c r="A28" s="229"/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29"/>
      <c r="AA28" s="232"/>
      <c r="AB28" s="232"/>
    </row>
    <row r="29" spans="1:28" ht="12.75" customHeight="1" x14ac:dyDescent="0.2">
      <c r="A29" s="232"/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</row>
    <row r="30" spans="1:28" ht="12.75" customHeight="1" x14ac:dyDescent="0.2">
      <c r="A30" s="232"/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</row>
    <row r="31" spans="1:28" ht="12.75" customHeight="1" x14ac:dyDescent="0.2">
      <c r="A31" s="232"/>
      <c r="B31" s="232"/>
      <c r="C31" s="232"/>
      <c r="D31" s="232"/>
      <c r="E31" s="232"/>
      <c r="F31" s="234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2"/>
      <c r="Z31" s="232"/>
      <c r="AA31" s="232"/>
      <c r="AB31" s="232"/>
    </row>
    <row r="32" spans="1:28" ht="12.75" customHeight="1" x14ac:dyDescent="0.2">
      <c r="A32" s="232"/>
      <c r="B32" s="232"/>
      <c r="C32" s="232"/>
      <c r="D32" s="232"/>
      <c r="E32" s="232"/>
      <c r="F32" s="234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2"/>
      <c r="Z32" s="232"/>
      <c r="AA32" s="232"/>
      <c r="AB32" s="232"/>
    </row>
    <row r="33" spans="1:28" ht="12.75" customHeight="1" x14ac:dyDescent="0.2">
      <c r="A33" s="232"/>
      <c r="B33" s="232"/>
      <c r="C33" s="232"/>
      <c r="D33" s="232"/>
      <c r="E33" s="232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2"/>
      <c r="Z33" s="232"/>
      <c r="AA33" s="232"/>
      <c r="AB33" s="232"/>
    </row>
    <row r="34" spans="1:28" ht="12.75" customHeight="1" x14ac:dyDescent="0.2">
      <c r="A34" s="232"/>
      <c r="B34" s="232"/>
      <c r="C34" s="232"/>
      <c r="D34" s="232"/>
      <c r="E34" s="232"/>
      <c r="F34" s="235"/>
      <c r="G34" s="229"/>
      <c r="H34" s="229"/>
      <c r="I34" s="229"/>
      <c r="J34" s="229"/>
      <c r="K34" s="229"/>
      <c r="L34" s="229"/>
      <c r="M34" s="235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32"/>
      <c r="Z34" s="232"/>
      <c r="AA34" s="232"/>
      <c r="AB34" s="232"/>
    </row>
    <row r="35" spans="1:28" ht="12.75" customHeight="1" x14ac:dyDescent="0.2">
      <c r="A35" s="232"/>
      <c r="B35" s="232"/>
      <c r="C35" s="232"/>
      <c r="D35" s="232"/>
      <c r="E35" s="232"/>
      <c r="F35" s="235"/>
      <c r="G35" s="229"/>
      <c r="H35" s="229"/>
      <c r="I35" s="229"/>
      <c r="J35" s="229"/>
      <c r="K35" s="229"/>
      <c r="L35" s="229"/>
      <c r="M35" s="235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32"/>
      <c r="Z35" s="232"/>
      <c r="AA35" s="232"/>
      <c r="AB35" s="232"/>
    </row>
    <row r="36" spans="1:28" ht="12.75" customHeight="1" x14ac:dyDescent="0.2">
      <c r="A36" s="232"/>
      <c r="B36" s="232"/>
      <c r="C36" s="232"/>
      <c r="D36" s="232"/>
      <c r="E36" s="232"/>
      <c r="F36" s="235"/>
      <c r="G36" s="229"/>
      <c r="H36" s="229"/>
      <c r="I36" s="229"/>
      <c r="J36" s="229"/>
      <c r="K36" s="229"/>
      <c r="L36" s="229"/>
      <c r="M36" s="235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32"/>
      <c r="Z36" s="232"/>
      <c r="AA36" s="232"/>
      <c r="AB36" s="232"/>
    </row>
    <row r="37" spans="1:28" ht="12.75" customHeight="1" x14ac:dyDescent="0.2">
      <c r="A37" s="232"/>
      <c r="B37" s="232"/>
      <c r="C37" s="232"/>
      <c r="D37" s="232"/>
      <c r="E37" s="232"/>
      <c r="F37" s="234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2"/>
      <c r="Z37" s="232"/>
      <c r="AA37" s="232"/>
      <c r="AB37" s="232"/>
    </row>
    <row r="38" spans="1:28" ht="12.75" customHeight="1" x14ac:dyDescent="0.2">
      <c r="A38" s="232"/>
      <c r="B38" s="232"/>
      <c r="C38" s="232"/>
      <c r="D38" s="232"/>
      <c r="E38" s="232"/>
      <c r="F38" s="229"/>
      <c r="G38" s="235"/>
      <c r="H38" s="235"/>
      <c r="I38" s="235"/>
      <c r="J38" s="235"/>
      <c r="K38" s="235"/>
      <c r="L38" s="235"/>
      <c r="M38" s="229"/>
      <c r="N38" s="235"/>
      <c r="O38" s="235"/>
      <c r="P38" s="235"/>
      <c r="Q38" s="235"/>
      <c r="R38" s="229"/>
      <c r="S38" s="235"/>
      <c r="T38" s="235"/>
      <c r="U38" s="235"/>
      <c r="V38" s="236"/>
      <c r="W38" s="236"/>
      <c r="X38" s="236"/>
      <c r="Y38" s="232"/>
      <c r="Z38" s="232"/>
      <c r="AA38" s="232"/>
      <c r="AB38" s="232"/>
    </row>
    <row r="39" spans="1:28" ht="12.75" customHeight="1" x14ac:dyDescent="0.2">
      <c r="A39" s="232"/>
      <c r="B39" s="232"/>
      <c r="C39" s="232"/>
      <c r="D39" s="232"/>
      <c r="E39" s="232"/>
      <c r="F39" s="229"/>
      <c r="G39" s="237"/>
      <c r="H39" s="237"/>
      <c r="I39" s="237"/>
      <c r="J39" s="237"/>
      <c r="K39" s="237"/>
      <c r="L39" s="237"/>
      <c r="M39" s="229"/>
      <c r="N39" s="237"/>
      <c r="O39" s="237"/>
      <c r="P39" s="237"/>
      <c r="Q39" s="237"/>
      <c r="R39" s="229"/>
      <c r="S39" s="237"/>
      <c r="T39" s="238"/>
      <c r="U39" s="238"/>
      <c r="V39" s="236"/>
      <c r="W39" s="236"/>
      <c r="X39" s="236"/>
      <c r="Y39" s="232"/>
      <c r="Z39" s="232"/>
      <c r="AA39" s="232"/>
      <c r="AB39" s="232"/>
    </row>
    <row r="40" spans="1:28" ht="12.75" customHeight="1" x14ac:dyDescent="0.2">
      <c r="A40" s="232"/>
      <c r="B40" s="232"/>
      <c r="C40" s="232"/>
      <c r="D40" s="232"/>
      <c r="E40" s="232"/>
      <c r="F40" s="229"/>
      <c r="G40" s="237"/>
      <c r="H40" s="237"/>
      <c r="I40" s="237"/>
      <c r="J40" s="237"/>
      <c r="K40" s="237"/>
      <c r="L40" s="237"/>
      <c r="M40" s="229"/>
      <c r="N40" s="237"/>
      <c r="O40" s="237"/>
      <c r="P40" s="237"/>
      <c r="Q40" s="237"/>
      <c r="R40" s="229"/>
      <c r="S40" s="237"/>
      <c r="T40" s="238"/>
      <c r="U40" s="238"/>
      <c r="V40" s="236"/>
      <c r="W40" s="236"/>
      <c r="X40" s="236"/>
      <c r="Y40" s="232"/>
      <c r="Z40" s="232"/>
      <c r="AA40" s="232"/>
      <c r="AB40" s="232"/>
    </row>
    <row r="41" spans="1:28" ht="12.75" customHeight="1" x14ac:dyDescent="0.2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</row>
    <row r="42" spans="1:28" ht="12.75" customHeight="1" x14ac:dyDescent="0.2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</row>
    <row r="43" spans="1:28" ht="12.75" customHeight="1" x14ac:dyDescent="0.2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</row>
    <row r="44" spans="1:28" ht="12.75" customHeight="1" x14ac:dyDescent="0.2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</row>
    <row r="45" spans="1:28" ht="12.75" customHeight="1" x14ac:dyDescent="0.2">
      <c r="A45" s="333"/>
      <c r="B45" s="333"/>
      <c r="C45" s="333"/>
      <c r="D45" s="333"/>
      <c r="E45" s="333"/>
      <c r="F45" s="333"/>
      <c r="G45" s="333"/>
      <c r="H45" s="333"/>
      <c r="I45" s="333"/>
      <c r="J45" s="333"/>
      <c r="K45" s="333"/>
      <c r="L45" s="334"/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</row>
    <row r="46" spans="1:28" ht="12.75" customHeight="1" x14ac:dyDescent="0.2">
      <c r="A46" s="332" t="s">
        <v>1628</v>
      </c>
      <c r="B46" s="336" t="s">
        <v>1630</v>
      </c>
      <c r="C46" s="232"/>
      <c r="D46" s="232"/>
      <c r="E46" s="232"/>
      <c r="F46" s="232"/>
      <c r="G46" s="232"/>
      <c r="H46" s="232"/>
      <c r="I46" s="240"/>
      <c r="J46" s="240"/>
      <c r="K46" s="240"/>
      <c r="L46" s="240"/>
      <c r="M46" s="240"/>
      <c r="N46" s="240"/>
      <c r="O46" s="240"/>
      <c r="P46" s="240"/>
      <c r="Q46" s="240"/>
      <c r="R46" s="335"/>
      <c r="S46" s="358" t="s">
        <v>1629</v>
      </c>
      <c r="T46" s="359"/>
      <c r="U46" s="359"/>
      <c r="V46" s="359"/>
      <c r="W46" s="360"/>
      <c r="X46" s="361" t="s">
        <v>1598</v>
      </c>
      <c r="Y46" s="362"/>
      <c r="Z46" s="362"/>
      <c r="AA46" s="362"/>
      <c r="AB46" s="362"/>
    </row>
    <row r="47" spans="1:28" ht="12.75" customHeight="1" x14ac:dyDescent="0.2">
      <c r="A47" s="241" t="s">
        <v>1595</v>
      </c>
      <c r="B47" s="242" t="s">
        <v>1596</v>
      </c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4"/>
      <c r="S47" s="339" t="s">
        <v>1597</v>
      </c>
      <c r="T47" s="340"/>
      <c r="U47" s="340"/>
      <c r="V47" s="340"/>
      <c r="W47" s="341"/>
      <c r="X47" s="337" t="s">
        <v>1598</v>
      </c>
      <c r="Y47" s="338"/>
      <c r="Z47" s="338"/>
      <c r="AA47" s="338"/>
      <c r="AB47" s="342"/>
    </row>
    <row r="48" spans="1:28" ht="12.75" customHeight="1" x14ac:dyDescent="0.2">
      <c r="A48" s="245" t="s">
        <v>1599</v>
      </c>
      <c r="B48" s="337" t="s">
        <v>1600</v>
      </c>
      <c r="C48" s="338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246"/>
      <c r="S48" s="339" t="s">
        <v>1601</v>
      </c>
      <c r="T48" s="340"/>
      <c r="U48" s="340"/>
      <c r="V48" s="340"/>
      <c r="W48" s="341"/>
      <c r="X48" s="337" t="s">
        <v>1598</v>
      </c>
      <c r="Y48" s="338"/>
      <c r="Z48" s="338"/>
      <c r="AA48" s="338"/>
      <c r="AB48" s="342"/>
    </row>
    <row r="49" spans="1:32" ht="12.75" customHeight="1" x14ac:dyDescent="0.2">
      <c r="A49" s="245" t="s">
        <v>1602</v>
      </c>
      <c r="B49" s="337" t="s">
        <v>1603</v>
      </c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246"/>
      <c r="S49" s="339" t="s">
        <v>1604</v>
      </c>
      <c r="T49" s="340"/>
      <c r="U49" s="340"/>
      <c r="V49" s="340"/>
      <c r="W49" s="341"/>
      <c r="X49" s="337" t="s">
        <v>1598</v>
      </c>
      <c r="Y49" s="338"/>
      <c r="Z49" s="338"/>
      <c r="AA49" s="338"/>
      <c r="AB49" s="342"/>
    </row>
    <row r="50" spans="1:32" ht="12.75" customHeight="1" x14ac:dyDescent="0.2">
      <c r="A50" s="245"/>
      <c r="B50" s="367" t="s">
        <v>1605</v>
      </c>
      <c r="C50" s="368"/>
      <c r="D50" s="368"/>
      <c r="E50" s="368"/>
      <c r="F50" s="368"/>
      <c r="G50" s="368"/>
      <c r="H50" s="368"/>
      <c r="I50" s="368"/>
      <c r="J50" s="368"/>
      <c r="K50" s="368"/>
      <c r="L50" s="368"/>
      <c r="M50" s="368"/>
      <c r="N50" s="368"/>
      <c r="O50" s="368"/>
      <c r="P50" s="368"/>
      <c r="Q50" s="368"/>
      <c r="R50" s="247"/>
      <c r="S50" s="367" t="s">
        <v>1490</v>
      </c>
      <c r="T50" s="368"/>
      <c r="U50" s="368"/>
      <c r="V50" s="368"/>
      <c r="W50" s="368"/>
      <c r="X50" s="367" t="s">
        <v>1606</v>
      </c>
      <c r="Y50" s="368"/>
      <c r="Z50" s="368"/>
      <c r="AA50" s="368"/>
      <c r="AB50" s="369"/>
    </row>
    <row r="51" spans="1:32" ht="12.75" customHeight="1" x14ac:dyDescent="0.2"/>
    <row r="52" spans="1:32" ht="12.75" customHeight="1" x14ac:dyDescent="0.2">
      <c r="A52" s="248" t="s">
        <v>1607</v>
      </c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</row>
    <row r="53" spans="1:32" ht="12.75" customHeight="1" x14ac:dyDescent="0.2">
      <c r="A53" s="250" t="s">
        <v>1608</v>
      </c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</row>
    <row r="54" spans="1:32" ht="12.75" customHeight="1" x14ac:dyDescent="0.2">
      <c r="A54" s="249"/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</row>
    <row r="55" spans="1:32" ht="12.75" customHeight="1" x14ac:dyDescent="0.2">
      <c r="A55" s="356" t="s">
        <v>1609</v>
      </c>
      <c r="B55" s="355"/>
      <c r="C55" s="357"/>
      <c r="D55" s="356" t="s">
        <v>1610</v>
      </c>
      <c r="E55" s="355"/>
      <c r="F55" s="355"/>
      <c r="G55" s="355"/>
      <c r="H55" s="355"/>
      <c r="I55" s="355"/>
      <c r="J55" s="355"/>
      <c r="K55" s="355"/>
      <c r="L55" s="355"/>
      <c r="M55" s="251"/>
      <c r="N55" s="252"/>
      <c r="O55" s="253"/>
      <c r="P55" s="253"/>
      <c r="Q55" s="253"/>
      <c r="R55" s="253"/>
      <c r="S55" s="356" t="s">
        <v>1611</v>
      </c>
      <c r="T55" s="355"/>
      <c r="U55" s="355"/>
      <c r="V55" s="355"/>
      <c r="W55" s="357"/>
      <c r="X55" s="254" t="s">
        <v>1612</v>
      </c>
      <c r="Y55" s="255"/>
      <c r="Z55" s="255"/>
      <c r="AA55" s="255"/>
      <c r="AB55" s="256"/>
    </row>
    <row r="56" spans="1:32" ht="12.75" customHeight="1" x14ac:dyDescent="0.2">
      <c r="A56" s="351" t="s">
        <v>1613</v>
      </c>
      <c r="B56" s="352"/>
      <c r="C56" s="353"/>
      <c r="D56" s="354" t="s">
        <v>1610</v>
      </c>
      <c r="E56" s="355"/>
      <c r="F56" s="355"/>
      <c r="G56" s="355"/>
      <c r="H56" s="355"/>
      <c r="I56" s="355"/>
      <c r="J56" s="355"/>
      <c r="K56" s="355"/>
      <c r="L56" s="355"/>
      <c r="M56" s="257"/>
      <c r="N56" s="258"/>
      <c r="O56" s="259"/>
      <c r="P56" s="259"/>
      <c r="Q56" s="259"/>
      <c r="R56" s="259"/>
      <c r="S56" s="356" t="s">
        <v>1614</v>
      </c>
      <c r="T56" s="355"/>
      <c r="U56" s="355"/>
      <c r="V56" s="355"/>
      <c r="W56" s="357"/>
      <c r="X56" s="260" t="s">
        <v>1615</v>
      </c>
      <c r="Y56" s="255"/>
      <c r="Z56" s="255"/>
      <c r="AA56" s="255"/>
      <c r="AB56" s="256"/>
    </row>
    <row r="57" spans="1:32" ht="12.75" customHeight="1" x14ac:dyDescent="0.2">
      <c r="A57" s="356" t="s">
        <v>1616</v>
      </c>
      <c r="B57" s="355"/>
      <c r="C57" s="357"/>
      <c r="D57" s="354" t="s">
        <v>1617</v>
      </c>
      <c r="E57" s="355"/>
      <c r="F57" s="355"/>
      <c r="G57" s="355"/>
      <c r="H57" s="355"/>
      <c r="I57" s="355"/>
      <c r="J57" s="355"/>
      <c r="K57" s="355"/>
      <c r="L57" s="355"/>
      <c r="M57" s="261"/>
      <c r="N57" s="262"/>
      <c r="O57" s="263"/>
      <c r="P57" s="263"/>
      <c r="Q57" s="263"/>
      <c r="R57" s="263"/>
      <c r="S57" s="356" t="s">
        <v>1490</v>
      </c>
      <c r="T57" s="355"/>
      <c r="U57" s="355"/>
      <c r="V57" s="355"/>
      <c r="W57" s="357"/>
      <c r="X57" s="264" t="s">
        <v>1618</v>
      </c>
      <c r="Y57" s="265"/>
      <c r="Z57" s="265"/>
      <c r="AA57" s="265"/>
      <c r="AB57" s="266"/>
    </row>
    <row r="58" spans="1:32" ht="12.75" customHeight="1" x14ac:dyDescent="0.2">
      <c r="A58" s="343" t="s">
        <v>1485</v>
      </c>
      <c r="B58" s="344"/>
      <c r="C58" s="344"/>
      <c r="D58" s="267" t="s">
        <v>16</v>
      </c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  <c r="Q58" s="267"/>
      <c r="R58" s="268"/>
      <c r="S58" s="343" t="s">
        <v>1619</v>
      </c>
      <c r="T58" s="344"/>
      <c r="U58" s="344"/>
      <c r="V58" s="344"/>
      <c r="W58" s="363"/>
      <c r="X58" s="269" t="s">
        <v>1620</v>
      </c>
      <c r="Y58" s="270"/>
      <c r="Z58" s="270"/>
      <c r="AA58" s="270"/>
      <c r="AB58" s="271"/>
      <c r="AF58" s="272"/>
    </row>
    <row r="59" spans="1:32" ht="12.75" customHeight="1" x14ac:dyDescent="0.2">
      <c r="A59" s="273"/>
      <c r="B59" s="274"/>
      <c r="C59" s="275"/>
      <c r="D59" s="276">
        <v>0</v>
      </c>
      <c r="E59" s="276"/>
      <c r="F59" s="276"/>
      <c r="G59" s="276"/>
      <c r="H59" s="276"/>
      <c r="I59" s="276"/>
      <c r="J59" s="276"/>
      <c r="K59" s="276"/>
      <c r="L59" s="276"/>
      <c r="M59" s="276"/>
      <c r="N59" s="276"/>
      <c r="O59" s="276"/>
      <c r="P59" s="276"/>
      <c r="Q59" s="276"/>
      <c r="R59" s="277"/>
      <c r="S59" s="364"/>
      <c r="T59" s="365"/>
      <c r="U59" s="365"/>
      <c r="V59" s="365"/>
      <c r="W59" s="366"/>
      <c r="X59" s="278" t="s">
        <v>1620</v>
      </c>
      <c r="Y59" s="279"/>
      <c r="Z59" s="279"/>
      <c r="AA59" s="279"/>
      <c r="AB59" s="280"/>
    </row>
    <row r="60" spans="1:32" ht="12.75" customHeight="1" x14ac:dyDescent="0.2">
      <c r="A60" s="343" t="s">
        <v>1621</v>
      </c>
      <c r="B60" s="344"/>
      <c r="C60" s="344"/>
      <c r="D60" s="281">
        <v>0</v>
      </c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  <c r="Q60" s="267"/>
      <c r="R60" s="268"/>
      <c r="S60" s="345" t="s">
        <v>1622</v>
      </c>
      <c r="T60" s="346"/>
      <c r="U60" s="346"/>
      <c r="V60" s="346"/>
      <c r="W60" s="347"/>
      <c r="X60" s="282" t="s">
        <v>1620</v>
      </c>
      <c r="Y60" s="283"/>
      <c r="Z60" s="283"/>
      <c r="AA60" s="283"/>
      <c r="AB60" s="284"/>
    </row>
    <row r="61" spans="1:32" ht="12.75" customHeight="1" x14ac:dyDescent="0.2">
      <c r="A61" s="285"/>
      <c r="B61" s="286"/>
      <c r="C61" s="287"/>
      <c r="D61" s="288">
        <v>0</v>
      </c>
      <c r="E61" s="289"/>
      <c r="F61" s="289"/>
      <c r="G61" s="289"/>
      <c r="H61" s="289"/>
      <c r="I61" s="289"/>
      <c r="J61" s="289"/>
      <c r="K61" s="289"/>
      <c r="L61" s="289"/>
      <c r="M61" s="289"/>
      <c r="N61" s="289"/>
      <c r="O61" s="289"/>
      <c r="P61" s="289"/>
      <c r="Q61" s="289"/>
      <c r="R61" s="290"/>
      <c r="S61" s="348"/>
      <c r="T61" s="349"/>
      <c r="U61" s="349"/>
      <c r="V61" s="349"/>
      <c r="W61" s="350"/>
      <c r="X61" s="291"/>
      <c r="Y61" s="292"/>
      <c r="Z61" s="292"/>
      <c r="AA61" s="292"/>
      <c r="AB61" s="293"/>
    </row>
    <row r="62" spans="1:32" ht="12.75" customHeight="1" x14ac:dyDescent="0.2">
      <c r="A62" s="370" t="s">
        <v>1476</v>
      </c>
      <c r="B62" s="371"/>
      <c r="C62" s="371"/>
      <c r="D62" s="372" t="s">
        <v>1631</v>
      </c>
      <c r="E62" s="372"/>
      <c r="F62" s="372"/>
      <c r="G62" s="372"/>
      <c r="H62" s="372"/>
      <c r="I62" s="372"/>
      <c r="J62" s="372"/>
      <c r="K62" s="372"/>
      <c r="L62" s="372"/>
      <c r="M62" s="372"/>
      <c r="N62" s="372"/>
      <c r="O62" s="372"/>
      <c r="P62" s="372"/>
      <c r="Q62" s="372"/>
      <c r="R62" s="373"/>
      <c r="S62" s="378" t="s">
        <v>1623</v>
      </c>
      <c r="T62" s="368"/>
      <c r="U62" s="368"/>
      <c r="V62" s="368"/>
      <c r="W62" s="369"/>
      <c r="X62" s="294" t="s">
        <v>1624</v>
      </c>
      <c r="Y62" s="295"/>
      <c r="Z62" s="295"/>
      <c r="AA62" s="295"/>
      <c r="AB62" s="296"/>
    </row>
    <row r="63" spans="1:32" ht="12.75" customHeight="1" x14ac:dyDescent="0.2">
      <c r="A63" s="297"/>
      <c r="B63" s="298"/>
      <c r="C63" s="298"/>
      <c r="D63" s="374"/>
      <c r="E63" s="374"/>
      <c r="F63" s="374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  <c r="R63" s="375"/>
      <c r="S63" s="379" t="s">
        <v>1625</v>
      </c>
      <c r="T63" s="380"/>
      <c r="U63" s="380"/>
      <c r="V63" s="380"/>
      <c r="W63" s="380"/>
      <c r="X63" s="299"/>
      <c r="Y63" s="300"/>
      <c r="Z63" s="301" t="s">
        <v>1626</v>
      </c>
      <c r="AA63" s="302"/>
      <c r="AB63" s="303"/>
    </row>
    <row r="64" spans="1:32" ht="12.75" customHeight="1" x14ac:dyDescent="0.2">
      <c r="A64" s="297"/>
      <c r="B64" s="298"/>
      <c r="C64" s="298"/>
      <c r="D64" s="374"/>
      <c r="E64" s="374"/>
      <c r="F64" s="374"/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  <c r="R64" s="375"/>
      <c r="S64" s="304"/>
      <c r="T64" s="305"/>
      <c r="U64" s="305"/>
      <c r="V64" s="305"/>
      <c r="W64" s="305"/>
      <c r="X64" s="305"/>
      <c r="Y64" s="306"/>
      <c r="Z64" s="307"/>
      <c r="AA64" s="308"/>
      <c r="AB64" s="309"/>
    </row>
    <row r="65" spans="1:28" ht="12.75" customHeight="1" x14ac:dyDescent="0.2">
      <c r="A65" s="310"/>
      <c r="B65" s="311"/>
      <c r="C65" s="311"/>
      <c r="D65" s="374"/>
      <c r="E65" s="374"/>
      <c r="F65" s="374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  <c r="R65" s="375"/>
      <c r="S65" s="304" t="s">
        <v>1627</v>
      </c>
      <c r="T65" s="305"/>
      <c r="U65" s="305"/>
      <c r="V65" s="305"/>
      <c r="W65" s="305"/>
      <c r="X65" s="305"/>
      <c r="Y65" s="312" t="s">
        <v>1628</v>
      </c>
      <c r="Z65" s="313"/>
      <c r="AA65" s="314" t="s">
        <v>120</v>
      </c>
      <c r="AB65" s="309"/>
    </row>
    <row r="66" spans="1:28" ht="12.75" customHeight="1" x14ac:dyDescent="0.2">
      <c r="A66" s="315"/>
      <c r="B66" s="316"/>
      <c r="C66" s="31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7"/>
      <c r="S66" s="317"/>
      <c r="T66" s="318"/>
      <c r="U66" s="318"/>
      <c r="V66" s="318"/>
      <c r="W66" s="318"/>
      <c r="X66" s="318"/>
      <c r="Y66" s="319"/>
      <c r="Z66" s="320"/>
      <c r="AA66" s="321"/>
      <c r="AB66" s="322"/>
    </row>
    <row r="67" spans="1:28" ht="12.75" customHeight="1" x14ac:dyDescent="0.2">
      <c r="A67" s="323"/>
      <c r="B67" s="323"/>
      <c r="C67" s="323"/>
      <c r="D67" s="324"/>
      <c r="E67" s="325"/>
      <c r="F67" s="325"/>
      <c r="G67" s="325"/>
      <c r="H67" s="325"/>
      <c r="I67" s="325"/>
      <c r="J67" s="325"/>
      <c r="K67" s="325"/>
      <c r="L67" s="325"/>
      <c r="M67" s="325"/>
      <c r="N67" s="325"/>
      <c r="O67" s="325"/>
      <c r="P67" s="325"/>
      <c r="Q67" s="325"/>
      <c r="R67" s="326"/>
      <c r="S67" s="327"/>
      <c r="T67" s="327"/>
      <c r="U67" s="327"/>
      <c r="V67" s="327"/>
      <c r="W67" s="327"/>
      <c r="X67" s="327"/>
      <c r="Y67" s="327"/>
      <c r="Z67" s="328"/>
      <c r="AA67" s="328"/>
      <c r="AB67" s="328"/>
    </row>
    <row r="68" spans="1:28" ht="12.75" customHeight="1" x14ac:dyDescent="0.2">
      <c r="A68" s="327"/>
      <c r="B68" s="327"/>
      <c r="C68" s="327"/>
      <c r="D68" s="329"/>
      <c r="E68" s="329"/>
      <c r="F68" s="329"/>
      <c r="G68" s="329"/>
      <c r="H68" s="329"/>
      <c r="I68" s="329"/>
      <c r="J68" s="329"/>
      <c r="K68" s="329"/>
      <c r="L68" s="329"/>
      <c r="M68" s="329"/>
      <c r="N68" s="329"/>
      <c r="O68" s="329"/>
      <c r="P68" s="329"/>
      <c r="Q68" s="329"/>
      <c r="R68" s="327"/>
      <c r="S68" s="327"/>
      <c r="T68" s="327"/>
      <c r="U68" s="327"/>
      <c r="V68" s="327"/>
      <c r="W68" s="327"/>
      <c r="X68" s="327"/>
      <c r="Y68" s="327"/>
      <c r="Z68" s="328"/>
      <c r="AA68" s="328"/>
      <c r="AB68" s="328"/>
    </row>
    <row r="69" spans="1:28" ht="12.75" customHeight="1" x14ac:dyDescent="0.2">
      <c r="A69" s="327"/>
      <c r="B69" s="327"/>
      <c r="C69" s="327"/>
      <c r="D69" s="329"/>
      <c r="E69" s="329"/>
      <c r="F69" s="329"/>
      <c r="G69" s="329"/>
      <c r="H69" s="329"/>
      <c r="I69" s="329"/>
      <c r="J69" s="329"/>
      <c r="K69" s="329"/>
      <c r="L69" s="329"/>
      <c r="M69" s="329"/>
      <c r="N69" s="329"/>
      <c r="O69" s="329"/>
      <c r="P69" s="329"/>
      <c r="Q69" s="329"/>
      <c r="R69" s="327"/>
      <c r="S69" s="327"/>
      <c r="T69" s="330"/>
      <c r="U69" s="330"/>
      <c r="V69" s="331"/>
      <c r="W69" s="330"/>
      <c r="X69" s="330"/>
      <c r="Y69" s="330"/>
      <c r="Z69" s="330"/>
      <c r="AA69" s="330"/>
      <c r="AB69" s="330"/>
    </row>
    <row r="70" spans="1:28" ht="12.75" customHeight="1" x14ac:dyDescent="0.2"/>
    <row r="71" spans="1:28" ht="12.75" customHeight="1" x14ac:dyDescent="0.2">
      <c r="A71" s="381"/>
      <c r="B71" s="381"/>
      <c r="C71" s="381"/>
      <c r="D71" s="381"/>
      <c r="E71" s="381"/>
      <c r="F71" s="381"/>
      <c r="G71" s="381"/>
      <c r="H71" s="381"/>
      <c r="I71" s="381"/>
      <c r="J71" s="381"/>
      <c r="K71" s="381"/>
      <c r="L71" s="381"/>
      <c r="M71" s="381"/>
      <c r="N71" s="381"/>
      <c r="O71" s="381"/>
      <c r="P71" s="381"/>
      <c r="Q71" s="381"/>
      <c r="R71" s="381"/>
      <c r="S71" s="381"/>
      <c r="T71" s="381"/>
      <c r="U71" s="381"/>
      <c r="V71" s="381"/>
      <c r="W71" s="381"/>
      <c r="X71" s="381"/>
      <c r="Y71" s="381"/>
      <c r="Z71" s="381"/>
      <c r="AA71" s="381"/>
      <c r="AB71" s="381"/>
    </row>
    <row r="72" spans="1:28" ht="12.75" customHeight="1" x14ac:dyDescent="0.2"/>
    <row r="73" spans="1:28" ht="12.75" customHeight="1" x14ac:dyDescent="0.2"/>
    <row r="74" spans="1:28" ht="12.75" customHeight="1" x14ac:dyDescent="0.2"/>
    <row r="75" spans="1:28" ht="12.75" customHeight="1" x14ac:dyDescent="0.2"/>
  </sheetData>
  <sheetProtection selectLockedCells="1"/>
  <mergeCells count="33">
    <mergeCell ref="A62:C62"/>
    <mergeCell ref="D62:R66"/>
    <mergeCell ref="S62:W62"/>
    <mergeCell ref="S63:W63"/>
    <mergeCell ref="A71:AB71"/>
    <mergeCell ref="S46:W46"/>
    <mergeCell ref="X46:AB46"/>
    <mergeCell ref="A58:C58"/>
    <mergeCell ref="S58:W58"/>
    <mergeCell ref="S59:W59"/>
    <mergeCell ref="B50:Q50"/>
    <mergeCell ref="S50:W50"/>
    <mergeCell ref="X50:AB50"/>
    <mergeCell ref="A55:C55"/>
    <mergeCell ref="D55:L55"/>
    <mergeCell ref="S55:W55"/>
    <mergeCell ref="S47:W47"/>
    <mergeCell ref="X47:AB47"/>
    <mergeCell ref="B48:Q48"/>
    <mergeCell ref="S48:W48"/>
    <mergeCell ref="X48:AB48"/>
    <mergeCell ref="S61:W61"/>
    <mergeCell ref="A56:C56"/>
    <mergeCell ref="D56:L56"/>
    <mergeCell ref="S56:W56"/>
    <mergeCell ref="A57:C57"/>
    <mergeCell ref="D57:L57"/>
    <mergeCell ref="S57:W57"/>
    <mergeCell ref="B49:Q49"/>
    <mergeCell ref="S49:W49"/>
    <mergeCell ref="X49:AB49"/>
    <mergeCell ref="A60:C60"/>
    <mergeCell ref="S60:W60"/>
  </mergeCells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 alignWithMargins="0">
    <oddFooter>&amp;L&amp;5Tato dokumentace je duševním majetkem Elektrovod a.s. Žádná část této
dokumentace nesmí být reprodukována nebo používaná bez jejího písemného povolení.&amp;R&amp;5
&amp;"Arial,Tučné"F27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showZeros="0" topLeftCell="A37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403" t="s">
        <v>6</v>
      </c>
      <c r="AS2" s="401"/>
      <c r="AT2" s="401"/>
      <c r="AU2" s="401"/>
      <c r="AV2" s="401"/>
      <c r="AW2" s="401"/>
      <c r="AX2" s="401"/>
      <c r="AY2" s="401"/>
      <c r="AZ2" s="401"/>
      <c r="BA2" s="401"/>
      <c r="BB2" s="401"/>
      <c r="BC2" s="401"/>
      <c r="BD2" s="401"/>
      <c r="BE2" s="401"/>
      <c r="BS2" s="14" t="s">
        <v>7</v>
      </c>
      <c r="BT2" s="14" t="s">
        <v>8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 x14ac:dyDescent="0.2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 x14ac:dyDescent="0.2">
      <c r="B5" s="17"/>
      <c r="D5" s="20" t="s">
        <v>13</v>
      </c>
      <c r="K5" s="400" t="s">
        <v>14</v>
      </c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401"/>
      <c r="AI5" s="401"/>
      <c r="AJ5" s="401"/>
      <c r="AK5" s="401"/>
      <c r="AL5" s="401"/>
      <c r="AM5" s="401"/>
      <c r="AN5" s="401"/>
      <c r="AO5" s="401"/>
      <c r="AR5" s="17"/>
      <c r="BS5" s="14" t="s">
        <v>7</v>
      </c>
    </row>
    <row r="6" spans="1:74" ht="36.950000000000003" customHeight="1" x14ac:dyDescent="0.2">
      <c r="B6" s="17"/>
      <c r="D6" s="21" t="s">
        <v>15</v>
      </c>
      <c r="K6" s="402" t="s">
        <v>16</v>
      </c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1"/>
      <c r="Y6" s="401"/>
      <c r="Z6" s="401"/>
      <c r="AA6" s="401"/>
      <c r="AB6" s="401"/>
      <c r="AC6" s="401"/>
      <c r="AD6" s="401"/>
      <c r="AE6" s="401"/>
      <c r="AF6" s="401"/>
      <c r="AG6" s="401"/>
      <c r="AH6" s="401"/>
      <c r="AI6" s="401"/>
      <c r="AJ6" s="401"/>
      <c r="AK6" s="401"/>
      <c r="AL6" s="401"/>
      <c r="AM6" s="401"/>
      <c r="AN6" s="401"/>
      <c r="AO6" s="401"/>
      <c r="AR6" s="17"/>
      <c r="BS6" s="14" t="s">
        <v>7</v>
      </c>
    </row>
    <row r="7" spans="1:74" ht="12" customHeight="1" x14ac:dyDescent="0.2">
      <c r="B7" s="17"/>
      <c r="D7" s="22" t="s">
        <v>17</v>
      </c>
      <c r="K7" s="14" t="s">
        <v>3</v>
      </c>
      <c r="AK7" s="22" t="s">
        <v>18</v>
      </c>
      <c r="AN7" s="14" t="s">
        <v>3</v>
      </c>
      <c r="AR7" s="17"/>
      <c r="BS7" s="14" t="s">
        <v>7</v>
      </c>
    </row>
    <row r="8" spans="1:74" ht="12" customHeight="1" x14ac:dyDescent="0.2">
      <c r="B8" s="17"/>
      <c r="D8" s="22" t="s">
        <v>19</v>
      </c>
      <c r="K8" s="14" t="s">
        <v>20</v>
      </c>
      <c r="AK8" s="22" t="s">
        <v>21</v>
      </c>
      <c r="AN8" s="14" t="s">
        <v>22</v>
      </c>
      <c r="AR8" s="17"/>
      <c r="BS8" s="14" t="s">
        <v>7</v>
      </c>
    </row>
    <row r="9" spans="1:74" ht="14.45" customHeight="1" x14ac:dyDescent="0.2">
      <c r="B9" s="17"/>
      <c r="AR9" s="17"/>
      <c r="BS9" s="14" t="s">
        <v>7</v>
      </c>
    </row>
    <row r="10" spans="1:74" ht="12" customHeight="1" x14ac:dyDescent="0.2">
      <c r="B10" s="17"/>
      <c r="D10" s="22" t="s">
        <v>23</v>
      </c>
      <c r="AK10" s="22" t="s">
        <v>24</v>
      </c>
      <c r="AN10" s="14" t="s">
        <v>25</v>
      </c>
      <c r="AR10" s="17"/>
      <c r="BS10" s="14" t="s">
        <v>7</v>
      </c>
    </row>
    <row r="11" spans="1:74" ht="18.399999999999999" customHeight="1" x14ac:dyDescent="0.2">
      <c r="B11" s="17"/>
      <c r="E11" s="14" t="s">
        <v>26</v>
      </c>
      <c r="AK11" s="22" t="s">
        <v>27</v>
      </c>
      <c r="AN11" s="14" t="s">
        <v>28</v>
      </c>
      <c r="AR11" s="17"/>
      <c r="BS11" s="14" t="s">
        <v>7</v>
      </c>
    </row>
    <row r="12" spans="1:74" ht="6.95" customHeight="1" x14ac:dyDescent="0.2">
      <c r="B12" s="17"/>
      <c r="AR12" s="17"/>
      <c r="BS12" s="14" t="s">
        <v>7</v>
      </c>
    </row>
    <row r="13" spans="1:74" ht="12" customHeight="1" x14ac:dyDescent="0.2">
      <c r="B13" s="17"/>
      <c r="D13" s="22" t="s">
        <v>29</v>
      </c>
      <c r="AK13" s="22" t="s">
        <v>24</v>
      </c>
      <c r="AN13" s="14" t="s">
        <v>3</v>
      </c>
      <c r="AR13" s="17"/>
      <c r="BS13" s="14" t="s">
        <v>7</v>
      </c>
    </row>
    <row r="14" spans="1:74" x14ac:dyDescent="0.2">
      <c r="B14" s="17"/>
      <c r="E14" s="14" t="s">
        <v>30</v>
      </c>
      <c r="AK14" s="22" t="s">
        <v>27</v>
      </c>
      <c r="AN14" s="14" t="s">
        <v>3</v>
      </c>
      <c r="AR14" s="17"/>
      <c r="BS14" s="14" t="s">
        <v>7</v>
      </c>
    </row>
    <row r="15" spans="1:74" ht="6.95" customHeight="1" x14ac:dyDescent="0.2">
      <c r="B15" s="17"/>
      <c r="AR15" s="17"/>
      <c r="BS15" s="14" t="s">
        <v>4</v>
      </c>
    </row>
    <row r="16" spans="1:74" ht="12" customHeight="1" x14ac:dyDescent="0.2">
      <c r="B16" s="17"/>
      <c r="D16" s="22" t="s">
        <v>31</v>
      </c>
      <c r="AK16" s="22" t="s">
        <v>24</v>
      </c>
      <c r="AN16" s="14" t="s">
        <v>32</v>
      </c>
      <c r="AR16" s="17"/>
      <c r="BS16" s="14" t="s">
        <v>4</v>
      </c>
    </row>
    <row r="17" spans="2:71" ht="18.399999999999999" customHeight="1" x14ac:dyDescent="0.2">
      <c r="B17" s="17"/>
      <c r="E17" s="14" t="s">
        <v>33</v>
      </c>
      <c r="AK17" s="22" t="s">
        <v>27</v>
      </c>
      <c r="AN17" s="14" t="s">
        <v>34</v>
      </c>
      <c r="AR17" s="17"/>
      <c r="BS17" s="14" t="s">
        <v>35</v>
      </c>
    </row>
    <row r="18" spans="2:71" ht="6.95" customHeight="1" x14ac:dyDescent="0.2">
      <c r="B18" s="17"/>
      <c r="AR18" s="17"/>
      <c r="BS18" s="14" t="s">
        <v>7</v>
      </c>
    </row>
    <row r="19" spans="2:71" ht="12" customHeight="1" x14ac:dyDescent="0.2">
      <c r="B19" s="17"/>
      <c r="D19" s="22" t="s">
        <v>36</v>
      </c>
      <c r="AK19" s="22" t="s">
        <v>24</v>
      </c>
      <c r="AN19" s="14" t="s">
        <v>32</v>
      </c>
      <c r="AR19" s="17"/>
      <c r="BS19" s="14" t="s">
        <v>7</v>
      </c>
    </row>
    <row r="20" spans="2:71" ht="18.399999999999999" customHeight="1" x14ac:dyDescent="0.2">
      <c r="B20" s="17"/>
      <c r="E20" s="14" t="s">
        <v>33</v>
      </c>
      <c r="AK20" s="22" t="s">
        <v>27</v>
      </c>
      <c r="AN20" s="14" t="s">
        <v>34</v>
      </c>
      <c r="AR20" s="17"/>
      <c r="BS20" s="14" t="s">
        <v>4</v>
      </c>
    </row>
    <row r="21" spans="2:71" ht="6.95" customHeight="1" x14ac:dyDescent="0.2">
      <c r="B21" s="17"/>
      <c r="AR21" s="17"/>
    </row>
    <row r="22" spans="2:71" ht="12" customHeight="1" x14ac:dyDescent="0.2">
      <c r="B22" s="17"/>
      <c r="D22" s="22" t="s">
        <v>37</v>
      </c>
      <c r="AR22" s="17"/>
    </row>
    <row r="23" spans="2:71" ht="45" customHeight="1" x14ac:dyDescent="0.2">
      <c r="B23" s="17"/>
      <c r="E23" s="404" t="s">
        <v>38</v>
      </c>
      <c r="F23" s="404"/>
      <c r="G23" s="404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  <c r="T23" s="404"/>
      <c r="U23" s="404"/>
      <c r="V23" s="404"/>
      <c r="W23" s="404"/>
      <c r="X23" s="404"/>
      <c r="Y23" s="404"/>
      <c r="Z23" s="404"/>
      <c r="AA23" s="404"/>
      <c r="AB23" s="404"/>
      <c r="AC23" s="404"/>
      <c r="AD23" s="404"/>
      <c r="AE23" s="404"/>
      <c r="AF23" s="404"/>
      <c r="AG23" s="404"/>
      <c r="AH23" s="404"/>
      <c r="AI23" s="404"/>
      <c r="AJ23" s="404"/>
      <c r="AK23" s="404"/>
      <c r="AL23" s="404"/>
      <c r="AM23" s="404"/>
      <c r="AN23" s="404"/>
      <c r="AR23" s="17"/>
    </row>
    <row r="24" spans="2:71" ht="6.95" customHeight="1" x14ac:dyDescent="0.2">
      <c r="B24" s="17"/>
      <c r="AR24" s="17"/>
    </row>
    <row r="25" spans="2:71" ht="6.95" customHeight="1" x14ac:dyDescent="0.2">
      <c r="B25" s="1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7"/>
    </row>
    <row r="26" spans="2:71" s="1" customFormat="1" ht="25.9" customHeight="1" x14ac:dyDescent="0.2">
      <c r="B26" s="25"/>
      <c r="D26" s="26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405">
        <f>ROUND(AG54,2)</f>
        <v>0</v>
      </c>
      <c r="AL26" s="406"/>
      <c r="AM26" s="406"/>
      <c r="AN26" s="406"/>
      <c r="AO26" s="406"/>
      <c r="AR26" s="25"/>
    </row>
    <row r="27" spans="2:71" s="1" customFormat="1" ht="6.95" customHeight="1" x14ac:dyDescent="0.2">
      <c r="B27" s="25"/>
      <c r="AR27" s="25"/>
    </row>
    <row r="28" spans="2:71" s="1" customFormat="1" x14ac:dyDescent="0.2">
      <c r="B28" s="25"/>
      <c r="L28" s="407" t="s">
        <v>40</v>
      </c>
      <c r="M28" s="407"/>
      <c r="N28" s="407"/>
      <c r="O28" s="407"/>
      <c r="P28" s="407"/>
      <c r="W28" s="407" t="s">
        <v>41</v>
      </c>
      <c r="X28" s="407"/>
      <c r="Y28" s="407"/>
      <c r="Z28" s="407"/>
      <c r="AA28" s="407"/>
      <c r="AB28" s="407"/>
      <c r="AC28" s="407"/>
      <c r="AD28" s="407"/>
      <c r="AE28" s="407"/>
      <c r="AK28" s="407" t="s">
        <v>42</v>
      </c>
      <c r="AL28" s="407"/>
      <c r="AM28" s="407"/>
      <c r="AN28" s="407"/>
      <c r="AO28" s="407"/>
      <c r="AR28" s="25"/>
    </row>
    <row r="29" spans="2:71" s="2" customFormat="1" ht="14.45" customHeight="1" x14ac:dyDescent="0.2">
      <c r="B29" s="29"/>
      <c r="D29" s="22" t="s">
        <v>43</v>
      </c>
      <c r="F29" s="22" t="s">
        <v>44</v>
      </c>
      <c r="L29" s="410">
        <v>0.21</v>
      </c>
      <c r="M29" s="409"/>
      <c r="N29" s="409"/>
      <c r="O29" s="409"/>
      <c r="P29" s="409"/>
      <c r="W29" s="408">
        <f>ROUND(AZ54, 2)</f>
        <v>0</v>
      </c>
      <c r="X29" s="409"/>
      <c r="Y29" s="409"/>
      <c r="Z29" s="409"/>
      <c r="AA29" s="409"/>
      <c r="AB29" s="409"/>
      <c r="AC29" s="409"/>
      <c r="AD29" s="409"/>
      <c r="AE29" s="409"/>
      <c r="AK29" s="408">
        <f>ROUND(AV54, 2)</f>
        <v>0</v>
      </c>
      <c r="AL29" s="409"/>
      <c r="AM29" s="409"/>
      <c r="AN29" s="409"/>
      <c r="AO29" s="409"/>
      <c r="AR29" s="29"/>
    </row>
    <row r="30" spans="2:71" s="2" customFormat="1" ht="14.45" customHeight="1" x14ac:dyDescent="0.2">
      <c r="B30" s="29"/>
      <c r="F30" s="22" t="s">
        <v>45</v>
      </c>
      <c r="L30" s="410">
        <v>0.15</v>
      </c>
      <c r="M30" s="409"/>
      <c r="N30" s="409"/>
      <c r="O30" s="409"/>
      <c r="P30" s="409"/>
      <c r="W30" s="408">
        <f>ROUND(BA54, 2)</f>
        <v>0</v>
      </c>
      <c r="X30" s="409"/>
      <c r="Y30" s="409"/>
      <c r="Z30" s="409"/>
      <c r="AA30" s="409"/>
      <c r="AB30" s="409"/>
      <c r="AC30" s="409"/>
      <c r="AD30" s="409"/>
      <c r="AE30" s="409"/>
      <c r="AK30" s="408">
        <f>ROUND(AW54, 2)</f>
        <v>0</v>
      </c>
      <c r="AL30" s="409"/>
      <c r="AM30" s="409"/>
      <c r="AN30" s="409"/>
      <c r="AO30" s="409"/>
      <c r="AR30" s="29"/>
    </row>
    <row r="31" spans="2:71" s="2" customFormat="1" ht="14.45" hidden="1" customHeight="1" x14ac:dyDescent="0.2">
      <c r="B31" s="29"/>
      <c r="F31" s="22" t="s">
        <v>46</v>
      </c>
      <c r="L31" s="410">
        <v>0.21</v>
      </c>
      <c r="M31" s="409"/>
      <c r="N31" s="409"/>
      <c r="O31" s="409"/>
      <c r="P31" s="409"/>
      <c r="W31" s="408">
        <f>ROUND(BB54, 2)</f>
        <v>0</v>
      </c>
      <c r="X31" s="409"/>
      <c r="Y31" s="409"/>
      <c r="Z31" s="409"/>
      <c r="AA31" s="409"/>
      <c r="AB31" s="409"/>
      <c r="AC31" s="409"/>
      <c r="AD31" s="409"/>
      <c r="AE31" s="409"/>
      <c r="AK31" s="408">
        <v>0</v>
      </c>
      <c r="AL31" s="409"/>
      <c r="AM31" s="409"/>
      <c r="AN31" s="409"/>
      <c r="AO31" s="409"/>
      <c r="AR31" s="29"/>
    </row>
    <row r="32" spans="2:71" s="2" customFormat="1" ht="14.45" hidden="1" customHeight="1" x14ac:dyDescent="0.2">
      <c r="B32" s="29"/>
      <c r="F32" s="22" t="s">
        <v>47</v>
      </c>
      <c r="L32" s="410">
        <v>0.15</v>
      </c>
      <c r="M32" s="409"/>
      <c r="N32" s="409"/>
      <c r="O32" s="409"/>
      <c r="P32" s="409"/>
      <c r="W32" s="408">
        <f>ROUND(BC54, 2)</f>
        <v>0</v>
      </c>
      <c r="X32" s="409"/>
      <c r="Y32" s="409"/>
      <c r="Z32" s="409"/>
      <c r="AA32" s="409"/>
      <c r="AB32" s="409"/>
      <c r="AC32" s="409"/>
      <c r="AD32" s="409"/>
      <c r="AE32" s="409"/>
      <c r="AK32" s="408">
        <v>0</v>
      </c>
      <c r="AL32" s="409"/>
      <c r="AM32" s="409"/>
      <c r="AN32" s="409"/>
      <c r="AO32" s="409"/>
      <c r="AR32" s="29"/>
    </row>
    <row r="33" spans="2:44" s="2" customFormat="1" ht="14.45" hidden="1" customHeight="1" x14ac:dyDescent="0.2">
      <c r="B33" s="29"/>
      <c r="F33" s="22" t="s">
        <v>48</v>
      </c>
      <c r="L33" s="410">
        <v>0</v>
      </c>
      <c r="M33" s="409"/>
      <c r="N33" s="409"/>
      <c r="O33" s="409"/>
      <c r="P33" s="409"/>
      <c r="W33" s="408">
        <f>ROUND(BD54, 2)</f>
        <v>0</v>
      </c>
      <c r="X33" s="409"/>
      <c r="Y33" s="409"/>
      <c r="Z33" s="409"/>
      <c r="AA33" s="409"/>
      <c r="AB33" s="409"/>
      <c r="AC33" s="409"/>
      <c r="AD33" s="409"/>
      <c r="AE33" s="409"/>
      <c r="AK33" s="408">
        <v>0</v>
      </c>
      <c r="AL33" s="409"/>
      <c r="AM33" s="409"/>
      <c r="AN33" s="409"/>
      <c r="AO33" s="409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1"/>
      <c r="D35" s="32" t="s">
        <v>49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50</v>
      </c>
      <c r="U35" s="33"/>
      <c r="V35" s="33"/>
      <c r="W35" s="33"/>
      <c r="X35" s="411" t="s">
        <v>51</v>
      </c>
      <c r="Y35" s="412"/>
      <c r="Z35" s="412"/>
      <c r="AA35" s="412"/>
      <c r="AB35" s="412"/>
      <c r="AC35" s="33"/>
      <c r="AD35" s="33"/>
      <c r="AE35" s="33"/>
      <c r="AF35" s="33"/>
      <c r="AG35" s="33"/>
      <c r="AH35" s="33"/>
      <c r="AI35" s="33"/>
      <c r="AJ35" s="33"/>
      <c r="AK35" s="413">
        <f>SUM(AK26:AK33)</f>
        <v>0</v>
      </c>
      <c r="AL35" s="412"/>
      <c r="AM35" s="412"/>
      <c r="AN35" s="412"/>
      <c r="AO35" s="414"/>
      <c r="AP35" s="31"/>
      <c r="AQ35" s="31"/>
      <c r="AR35" s="25"/>
    </row>
    <row r="36" spans="2:44" s="1" customFormat="1" ht="6.95" customHeight="1" x14ac:dyDescent="0.2">
      <c r="B36" s="25"/>
      <c r="AR36" s="25"/>
    </row>
    <row r="37" spans="2:44" s="1" customFormat="1" ht="6.95" customHeight="1" x14ac:dyDescent="0.2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5"/>
    </row>
    <row r="41" spans="2:44" s="1" customFormat="1" ht="6.95" customHeight="1" x14ac:dyDescent="0.2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5"/>
    </row>
    <row r="42" spans="2:44" s="1" customFormat="1" ht="24.95" customHeight="1" x14ac:dyDescent="0.2">
      <c r="B42" s="25"/>
      <c r="C42" s="18" t="s">
        <v>52</v>
      </c>
      <c r="AR42" s="25"/>
    </row>
    <row r="43" spans="2:44" s="1" customFormat="1" ht="6.95" customHeight="1" x14ac:dyDescent="0.2">
      <c r="B43" s="25"/>
      <c r="AR43" s="25"/>
    </row>
    <row r="44" spans="2:44" s="1" customFormat="1" ht="12" customHeight="1" x14ac:dyDescent="0.2">
      <c r="B44" s="25"/>
      <c r="C44" s="22" t="s">
        <v>13</v>
      </c>
      <c r="L44" s="1" t="str">
        <f>K5</f>
        <v>23117183-zmenaKZL</v>
      </c>
      <c r="AR44" s="25"/>
    </row>
    <row r="45" spans="2:44" s="3" customFormat="1" ht="36.950000000000003" customHeight="1" x14ac:dyDescent="0.2">
      <c r="B45" s="39"/>
      <c r="C45" s="40" t="s">
        <v>15</v>
      </c>
      <c r="L45" s="382" t="str">
        <f>K6</f>
        <v>V5534/5539 - výměna vedení</v>
      </c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  <c r="AC45" s="383"/>
      <c r="AD45" s="383"/>
      <c r="AE45" s="383"/>
      <c r="AF45" s="383"/>
      <c r="AG45" s="383"/>
      <c r="AH45" s="383"/>
      <c r="AI45" s="383"/>
      <c r="AJ45" s="383"/>
      <c r="AK45" s="383"/>
      <c r="AL45" s="383"/>
      <c r="AM45" s="383"/>
      <c r="AN45" s="383"/>
      <c r="AO45" s="383"/>
      <c r="AR45" s="39"/>
    </row>
    <row r="46" spans="2:44" s="1" customFormat="1" ht="6.95" customHeight="1" x14ac:dyDescent="0.2">
      <c r="B46" s="25"/>
      <c r="AR46" s="25"/>
    </row>
    <row r="47" spans="2:44" s="1" customFormat="1" ht="12" customHeight="1" x14ac:dyDescent="0.2">
      <c r="B47" s="25"/>
      <c r="C47" s="22" t="s">
        <v>19</v>
      </c>
      <c r="L47" s="41" t="str">
        <f>IF(K8="","",K8)</f>
        <v>kraj Vysočina</v>
      </c>
      <c r="AI47" s="22" t="s">
        <v>21</v>
      </c>
      <c r="AM47" s="384" t="str">
        <f>IF(AN8= "","",AN8)</f>
        <v>10. 1. 2020</v>
      </c>
      <c r="AN47" s="384"/>
      <c r="AR47" s="25"/>
    </row>
    <row r="48" spans="2:44" s="1" customFormat="1" ht="6.95" customHeight="1" x14ac:dyDescent="0.2">
      <c r="B48" s="25"/>
      <c r="AR48" s="25"/>
    </row>
    <row r="49" spans="1:90" s="1" customFormat="1" ht="24.95" customHeight="1" x14ac:dyDescent="0.2">
      <c r="B49" s="25"/>
      <c r="C49" s="22" t="s">
        <v>23</v>
      </c>
      <c r="L49" s="1" t="str">
        <f>IF(E11= "","",E11)</f>
        <v>E.ON Česká republika, s.r.o.,</v>
      </c>
      <c r="AI49" s="22" t="s">
        <v>31</v>
      </c>
      <c r="AM49" s="385" t="str">
        <f>IF(E17="","",E17)</f>
        <v>Elektrovod a.s. - Slovenská republika, odštěpný z.</v>
      </c>
      <c r="AN49" s="386"/>
      <c r="AO49" s="386"/>
      <c r="AP49" s="386"/>
      <c r="AR49" s="25"/>
      <c r="AS49" s="387" t="s">
        <v>53</v>
      </c>
      <c r="AT49" s="388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24.95" customHeight="1" x14ac:dyDescent="0.2">
      <c r="B50" s="25"/>
      <c r="C50" s="22" t="s">
        <v>29</v>
      </c>
      <c r="L50" s="1" t="str">
        <f>IF(E14="","",E14)</f>
        <v xml:space="preserve"> </v>
      </c>
      <c r="AI50" s="22" t="s">
        <v>36</v>
      </c>
      <c r="AM50" s="385" t="str">
        <f>IF(E20="","",E20)</f>
        <v>Elektrovod a.s. - Slovenská republika, odštěpný z.</v>
      </c>
      <c r="AN50" s="386"/>
      <c r="AO50" s="386"/>
      <c r="AP50" s="386"/>
      <c r="AR50" s="25"/>
      <c r="AS50" s="389"/>
      <c r="AT50" s="390"/>
      <c r="AU50" s="46"/>
      <c r="AV50" s="46"/>
      <c r="AW50" s="46"/>
      <c r="AX50" s="46"/>
      <c r="AY50" s="46"/>
      <c r="AZ50" s="46"/>
      <c r="BA50" s="46"/>
      <c r="BB50" s="46"/>
      <c r="BC50" s="46"/>
      <c r="BD50" s="47"/>
    </row>
    <row r="51" spans="1:90" s="1" customFormat="1" ht="10.9" customHeight="1" x14ac:dyDescent="0.2">
      <c r="B51" s="25"/>
      <c r="AR51" s="25"/>
      <c r="AS51" s="389"/>
      <c r="AT51" s="390"/>
      <c r="AU51" s="46"/>
      <c r="AV51" s="46"/>
      <c r="AW51" s="46"/>
      <c r="AX51" s="46"/>
      <c r="AY51" s="46"/>
      <c r="AZ51" s="46"/>
      <c r="BA51" s="46"/>
      <c r="BB51" s="46"/>
      <c r="BC51" s="46"/>
      <c r="BD51" s="47"/>
    </row>
    <row r="52" spans="1:90" s="1" customFormat="1" ht="29.25" customHeight="1" x14ac:dyDescent="0.2">
      <c r="B52" s="25"/>
      <c r="C52" s="391" t="s">
        <v>54</v>
      </c>
      <c r="D52" s="392"/>
      <c r="E52" s="392"/>
      <c r="F52" s="392"/>
      <c r="G52" s="392"/>
      <c r="H52" s="48"/>
      <c r="I52" s="393" t="s">
        <v>55</v>
      </c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392"/>
      <c r="AD52" s="392"/>
      <c r="AE52" s="392"/>
      <c r="AF52" s="392"/>
      <c r="AG52" s="394" t="s">
        <v>56</v>
      </c>
      <c r="AH52" s="392"/>
      <c r="AI52" s="392"/>
      <c r="AJ52" s="392"/>
      <c r="AK52" s="392"/>
      <c r="AL52" s="392"/>
      <c r="AM52" s="392"/>
      <c r="AN52" s="393" t="s">
        <v>57</v>
      </c>
      <c r="AO52" s="392"/>
      <c r="AP52" s="392"/>
      <c r="AQ52" s="49" t="s">
        <v>58</v>
      </c>
      <c r="AR52" s="25"/>
      <c r="AS52" s="50" t="s">
        <v>59</v>
      </c>
      <c r="AT52" s="51" t="s">
        <v>60</v>
      </c>
      <c r="AU52" s="51" t="s">
        <v>61</v>
      </c>
      <c r="AV52" s="51" t="s">
        <v>62</v>
      </c>
      <c r="AW52" s="51" t="s">
        <v>63</v>
      </c>
      <c r="AX52" s="51" t="s">
        <v>64</v>
      </c>
      <c r="AY52" s="51" t="s">
        <v>65</v>
      </c>
      <c r="AZ52" s="51" t="s">
        <v>66</v>
      </c>
      <c r="BA52" s="51" t="s">
        <v>67</v>
      </c>
      <c r="BB52" s="51" t="s">
        <v>68</v>
      </c>
      <c r="BC52" s="51" t="s">
        <v>69</v>
      </c>
      <c r="BD52" s="52" t="s">
        <v>70</v>
      </c>
    </row>
    <row r="53" spans="1:90" s="1" customFormat="1" ht="10.9" customHeight="1" x14ac:dyDescent="0.2">
      <c r="B53" s="25"/>
      <c r="AR53" s="25"/>
      <c r="AS53" s="5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50000000000003" customHeight="1" x14ac:dyDescent="0.2">
      <c r="B54" s="54"/>
      <c r="C54" s="55" t="s">
        <v>71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398">
        <f>ROUND(AG55,2)</f>
        <v>0</v>
      </c>
      <c r="AH54" s="398"/>
      <c r="AI54" s="398"/>
      <c r="AJ54" s="398"/>
      <c r="AK54" s="398"/>
      <c r="AL54" s="398"/>
      <c r="AM54" s="398"/>
      <c r="AN54" s="399">
        <f>SUM(AG54,AT54)</f>
        <v>0</v>
      </c>
      <c r="AO54" s="399"/>
      <c r="AP54" s="399"/>
      <c r="AQ54" s="58" t="s">
        <v>3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86241.678369999994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72</v>
      </c>
      <c r="BT54" s="63" t="s">
        <v>73</v>
      </c>
      <c r="BV54" s="63" t="s">
        <v>74</v>
      </c>
      <c r="BW54" s="63" t="s">
        <v>5</v>
      </c>
      <c r="BX54" s="63" t="s">
        <v>75</v>
      </c>
      <c r="CL54" s="63" t="s">
        <v>3</v>
      </c>
    </row>
    <row r="55" spans="1:90" s="5" customFormat="1" ht="54" customHeight="1" x14ac:dyDescent="0.2">
      <c r="A55" s="64" t="s">
        <v>76</v>
      </c>
      <c r="B55" s="65"/>
      <c r="C55" s="66"/>
      <c r="D55" s="397" t="s">
        <v>14</v>
      </c>
      <c r="E55" s="397"/>
      <c r="F55" s="397"/>
      <c r="G55" s="397"/>
      <c r="H55" s="397"/>
      <c r="I55" s="67"/>
      <c r="J55" s="397" t="s">
        <v>16</v>
      </c>
      <c r="K55" s="397"/>
      <c r="L55" s="397"/>
      <c r="M55" s="397"/>
      <c r="N55" s="397"/>
      <c r="O55" s="397"/>
      <c r="P55" s="397"/>
      <c r="Q55" s="397"/>
      <c r="R55" s="397"/>
      <c r="S55" s="397"/>
      <c r="T55" s="397"/>
      <c r="U55" s="397"/>
      <c r="V55" s="397"/>
      <c r="W55" s="397"/>
      <c r="X55" s="397"/>
      <c r="Y55" s="397"/>
      <c r="Z55" s="397"/>
      <c r="AA55" s="397"/>
      <c r="AB55" s="397"/>
      <c r="AC55" s="397"/>
      <c r="AD55" s="397"/>
      <c r="AE55" s="397"/>
      <c r="AF55" s="397"/>
      <c r="AG55" s="395">
        <f>'23117183-zmenaKZL - V5534...'!J28</f>
        <v>0</v>
      </c>
      <c r="AH55" s="396"/>
      <c r="AI55" s="396"/>
      <c r="AJ55" s="396"/>
      <c r="AK55" s="396"/>
      <c r="AL55" s="396"/>
      <c r="AM55" s="396"/>
      <c r="AN55" s="395">
        <f>SUM(AG55,AT55)</f>
        <v>0</v>
      </c>
      <c r="AO55" s="396"/>
      <c r="AP55" s="396"/>
      <c r="AQ55" s="68" t="s">
        <v>77</v>
      </c>
      <c r="AR55" s="65"/>
      <c r="AS55" s="69">
        <v>0</v>
      </c>
      <c r="AT55" s="70">
        <f>ROUND(SUM(AV55:AW55),2)</f>
        <v>0</v>
      </c>
      <c r="AU55" s="71">
        <f>'23117183-zmenaKZL - V5534...'!P96</f>
        <v>86241.678366000007</v>
      </c>
      <c r="AV55" s="70">
        <f>'23117183-zmenaKZL - V5534...'!J31</f>
        <v>0</v>
      </c>
      <c r="AW55" s="70">
        <f>'23117183-zmenaKZL - V5534...'!J32</f>
        <v>0</v>
      </c>
      <c r="AX55" s="70">
        <f>'23117183-zmenaKZL - V5534...'!J33</f>
        <v>0</v>
      </c>
      <c r="AY55" s="70">
        <f>'23117183-zmenaKZL - V5534...'!J34</f>
        <v>0</v>
      </c>
      <c r="AZ55" s="70">
        <f>'23117183-zmenaKZL - V5534...'!F31</f>
        <v>0</v>
      </c>
      <c r="BA55" s="70">
        <f>'23117183-zmenaKZL - V5534...'!F32</f>
        <v>0</v>
      </c>
      <c r="BB55" s="70">
        <f>'23117183-zmenaKZL - V5534...'!F33</f>
        <v>0</v>
      </c>
      <c r="BC55" s="70">
        <f>'23117183-zmenaKZL - V5534...'!F34</f>
        <v>0</v>
      </c>
      <c r="BD55" s="72">
        <f>'23117183-zmenaKZL - V5534...'!F35</f>
        <v>0</v>
      </c>
      <c r="BT55" s="73" t="s">
        <v>78</v>
      </c>
      <c r="BU55" s="73" t="s">
        <v>79</v>
      </c>
      <c r="BV55" s="73" t="s">
        <v>74</v>
      </c>
      <c r="BW55" s="73" t="s">
        <v>5</v>
      </c>
      <c r="BX55" s="73" t="s">
        <v>75</v>
      </c>
      <c r="CL55" s="73" t="s">
        <v>3</v>
      </c>
    </row>
    <row r="56" spans="1:90" s="1" customFormat="1" ht="30" customHeight="1" x14ac:dyDescent="0.2">
      <c r="B56" s="25"/>
      <c r="AR56" s="25"/>
    </row>
    <row r="57" spans="1:90" s="1" customFormat="1" ht="6.95" customHeight="1" x14ac:dyDescent="0.2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5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23117183-zmenaKZL - V5534...'!C2" display="/" xr:uid="{00000000-0004-0000-0000-000000000000}"/>
  </hyperlink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044"/>
  <sheetViews>
    <sheetView showGridLines="0" showZeros="0" topLeftCell="A299" workbookViewId="0">
      <selection activeCell="H68" sqref="H6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4"/>
    </row>
    <row r="2" spans="1:46" ht="36.950000000000003" customHeight="1" x14ac:dyDescent="0.2">
      <c r="L2" s="403" t="s">
        <v>6</v>
      </c>
      <c r="M2" s="401"/>
      <c r="N2" s="401"/>
      <c r="O2" s="401"/>
      <c r="P2" s="401"/>
      <c r="Q2" s="401"/>
      <c r="R2" s="401"/>
      <c r="S2" s="401"/>
      <c r="T2" s="401"/>
      <c r="U2" s="401"/>
      <c r="V2" s="401"/>
      <c r="AT2" s="14" t="s">
        <v>5</v>
      </c>
    </row>
    <row r="3" spans="1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ht="24.95" customHeight="1" x14ac:dyDescent="0.2">
      <c r="B4" s="17"/>
      <c r="D4" s="18" t="s">
        <v>81</v>
      </c>
      <c r="L4" s="17"/>
      <c r="M4" s="19" t="s">
        <v>11</v>
      </c>
      <c r="AT4" s="14" t="s">
        <v>4</v>
      </c>
    </row>
    <row r="5" spans="1:46" ht="6.95" customHeight="1" x14ac:dyDescent="0.2">
      <c r="B5" s="17"/>
      <c r="L5" s="17"/>
    </row>
    <row r="6" spans="1:46" s="1" customFormat="1" ht="12" customHeight="1" x14ac:dyDescent="0.2">
      <c r="B6" s="25"/>
      <c r="D6" s="22" t="s">
        <v>15</v>
      </c>
      <c r="L6" s="25"/>
    </row>
    <row r="7" spans="1:46" s="1" customFormat="1" ht="36.950000000000003" customHeight="1" x14ac:dyDescent="0.2">
      <c r="B7" s="25"/>
      <c r="E7" s="382" t="s">
        <v>16</v>
      </c>
      <c r="F7" s="386"/>
      <c r="G7" s="386"/>
      <c r="H7" s="386"/>
      <c r="L7" s="25"/>
    </row>
    <row r="8" spans="1:46" s="1" customFormat="1" x14ac:dyDescent="0.2">
      <c r="B8" s="25"/>
      <c r="L8" s="25"/>
    </row>
    <row r="9" spans="1:46" s="1" customFormat="1" ht="12" customHeight="1" x14ac:dyDescent="0.2">
      <c r="B9" s="25"/>
      <c r="D9" s="22" t="s">
        <v>17</v>
      </c>
      <c r="F9" s="14" t="s">
        <v>3</v>
      </c>
      <c r="I9" s="22" t="s">
        <v>18</v>
      </c>
      <c r="J9" s="14" t="s">
        <v>3</v>
      </c>
      <c r="L9" s="25"/>
    </row>
    <row r="10" spans="1:46" s="1" customFormat="1" ht="12" customHeight="1" x14ac:dyDescent="0.2">
      <c r="B10" s="25"/>
      <c r="D10" s="22" t="s">
        <v>19</v>
      </c>
      <c r="F10" s="14" t="s">
        <v>20</v>
      </c>
      <c r="I10" s="22" t="s">
        <v>21</v>
      </c>
      <c r="J10" s="42" t="str">
        <f>'Rekapitulace stavby'!AN8</f>
        <v>10. 1. 2020</v>
      </c>
      <c r="L10" s="25"/>
    </row>
    <row r="11" spans="1:46" s="1" customFormat="1" ht="10.9" customHeight="1" x14ac:dyDescent="0.2">
      <c r="B11" s="25"/>
      <c r="L11" s="25"/>
    </row>
    <row r="12" spans="1:46" s="1" customFormat="1" ht="12" customHeight="1" x14ac:dyDescent="0.2">
      <c r="B12" s="25"/>
      <c r="D12" s="22" t="s">
        <v>23</v>
      </c>
      <c r="I12" s="22" t="s">
        <v>24</v>
      </c>
      <c r="J12" s="14" t="s">
        <v>25</v>
      </c>
      <c r="L12" s="25"/>
    </row>
    <row r="13" spans="1:46" s="1" customFormat="1" ht="18" customHeight="1" x14ac:dyDescent="0.2">
      <c r="B13" s="25"/>
      <c r="E13" s="14" t="s">
        <v>26</v>
      </c>
      <c r="I13" s="22" t="s">
        <v>27</v>
      </c>
      <c r="J13" s="14" t="s">
        <v>28</v>
      </c>
      <c r="L13" s="25"/>
    </row>
    <row r="14" spans="1:46" s="1" customFormat="1" ht="6.95" customHeight="1" x14ac:dyDescent="0.2">
      <c r="B14" s="25"/>
      <c r="L14" s="25"/>
    </row>
    <row r="15" spans="1:46" s="1" customFormat="1" ht="12" customHeight="1" x14ac:dyDescent="0.2">
      <c r="B15" s="25"/>
      <c r="D15" s="22" t="s">
        <v>29</v>
      </c>
      <c r="I15" s="22" t="s">
        <v>24</v>
      </c>
      <c r="J15" s="14" t="str">
        <f>'Rekapitulace stavby'!AN13</f>
        <v/>
      </c>
      <c r="L15" s="25"/>
    </row>
    <row r="16" spans="1:46" s="1" customFormat="1" ht="18" customHeight="1" x14ac:dyDescent="0.2">
      <c r="B16" s="25"/>
      <c r="E16" s="400" t="str">
        <f>'Rekapitulace stavby'!E14</f>
        <v xml:space="preserve"> </v>
      </c>
      <c r="F16" s="400"/>
      <c r="G16" s="400"/>
      <c r="H16" s="400"/>
      <c r="I16" s="22" t="s">
        <v>27</v>
      </c>
      <c r="J16" s="14" t="str">
        <f>'Rekapitulace stavby'!AN14</f>
        <v/>
      </c>
      <c r="L16" s="25"/>
    </row>
    <row r="17" spans="2:12" s="1" customFormat="1" ht="6.95" customHeight="1" x14ac:dyDescent="0.2">
      <c r="B17" s="25"/>
      <c r="L17" s="25"/>
    </row>
    <row r="18" spans="2:12" s="1" customFormat="1" ht="12" customHeight="1" x14ac:dyDescent="0.2">
      <c r="B18" s="25"/>
      <c r="D18" s="22" t="s">
        <v>31</v>
      </c>
      <c r="I18" s="22" t="s">
        <v>24</v>
      </c>
      <c r="J18" s="14" t="s">
        <v>32</v>
      </c>
      <c r="L18" s="25"/>
    </row>
    <row r="19" spans="2:12" s="1" customFormat="1" ht="18" customHeight="1" x14ac:dyDescent="0.2">
      <c r="B19" s="25"/>
      <c r="E19" s="14" t="s">
        <v>33</v>
      </c>
      <c r="I19" s="22" t="s">
        <v>27</v>
      </c>
      <c r="J19" s="14" t="s">
        <v>34</v>
      </c>
      <c r="L19" s="25"/>
    </row>
    <row r="20" spans="2:12" s="1" customFormat="1" ht="6.95" customHeight="1" x14ac:dyDescent="0.2">
      <c r="B20" s="25"/>
      <c r="L20" s="25"/>
    </row>
    <row r="21" spans="2:12" s="1" customFormat="1" ht="12" customHeight="1" x14ac:dyDescent="0.2">
      <c r="B21" s="25"/>
      <c r="D21" s="22" t="s">
        <v>36</v>
      </c>
      <c r="I21" s="22" t="s">
        <v>24</v>
      </c>
      <c r="J21" s="14" t="s">
        <v>32</v>
      </c>
      <c r="L21" s="25"/>
    </row>
    <row r="22" spans="2:12" s="1" customFormat="1" ht="18" customHeight="1" x14ac:dyDescent="0.2">
      <c r="B22" s="25"/>
      <c r="E22" s="14" t="s">
        <v>33</v>
      </c>
      <c r="I22" s="22" t="s">
        <v>27</v>
      </c>
      <c r="J22" s="14" t="s">
        <v>34</v>
      </c>
      <c r="L22" s="25"/>
    </row>
    <row r="23" spans="2:12" s="1" customFormat="1" ht="6.95" customHeight="1" x14ac:dyDescent="0.2">
      <c r="B23" s="25"/>
      <c r="L23" s="25"/>
    </row>
    <row r="24" spans="2:12" s="1" customFormat="1" ht="12" customHeight="1" x14ac:dyDescent="0.2">
      <c r="B24" s="25"/>
      <c r="D24" s="22" t="s">
        <v>37</v>
      </c>
      <c r="L24" s="25"/>
    </row>
    <row r="25" spans="2:12" s="6" customFormat="1" ht="45" customHeight="1" x14ac:dyDescent="0.2">
      <c r="B25" s="75"/>
      <c r="E25" s="404" t="s">
        <v>38</v>
      </c>
      <c r="F25" s="404"/>
      <c r="G25" s="404"/>
      <c r="H25" s="404"/>
      <c r="L25" s="75"/>
    </row>
    <row r="26" spans="2:12" s="1" customFormat="1" ht="6.95" customHeight="1" x14ac:dyDescent="0.2">
      <c r="B26" s="25"/>
      <c r="L26" s="25"/>
    </row>
    <row r="27" spans="2:12" s="1" customFormat="1" ht="6.95" customHeight="1" x14ac:dyDescent="0.2">
      <c r="B27" s="25"/>
      <c r="D27" s="43"/>
      <c r="E27" s="43"/>
      <c r="F27" s="43"/>
      <c r="G27" s="43"/>
      <c r="H27" s="43"/>
      <c r="I27" s="43"/>
      <c r="J27" s="43"/>
      <c r="K27" s="43"/>
      <c r="L27" s="25"/>
    </row>
    <row r="28" spans="2:12" s="1" customFormat="1" ht="25.35" customHeight="1" x14ac:dyDescent="0.2">
      <c r="B28" s="25"/>
      <c r="D28" s="76" t="s">
        <v>39</v>
      </c>
      <c r="J28" s="57">
        <f>ROUND(J96, 2)</f>
        <v>0</v>
      </c>
      <c r="L28" s="25"/>
    </row>
    <row r="29" spans="2:12" s="1" customFormat="1" ht="6.95" customHeight="1" x14ac:dyDescent="0.2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14.45" customHeight="1" x14ac:dyDescent="0.2">
      <c r="B30" s="25"/>
      <c r="F30" s="28" t="s">
        <v>41</v>
      </c>
      <c r="I30" s="28" t="s">
        <v>40</v>
      </c>
      <c r="J30" s="28" t="s">
        <v>42</v>
      </c>
      <c r="L30" s="25"/>
    </row>
    <row r="31" spans="2:12" s="1" customFormat="1" ht="14.45" customHeight="1" x14ac:dyDescent="0.2">
      <c r="B31" s="25"/>
      <c r="D31" s="22" t="s">
        <v>43</v>
      </c>
      <c r="E31" s="22" t="s">
        <v>44</v>
      </c>
      <c r="F31" s="77">
        <f>ROUND((SUM(BE96:BE1043)),  2)</f>
        <v>0</v>
      </c>
      <c r="I31" s="30">
        <v>0.21</v>
      </c>
      <c r="J31" s="77">
        <f>ROUND(((SUM(BE96:BE1043))*I31),  2)</f>
        <v>0</v>
      </c>
      <c r="L31" s="25"/>
    </row>
    <row r="32" spans="2:12" s="1" customFormat="1" ht="14.45" customHeight="1" x14ac:dyDescent="0.2">
      <c r="B32" s="25"/>
      <c r="E32" s="22" t="s">
        <v>45</v>
      </c>
      <c r="F32" s="77">
        <f>ROUND((SUM(BF96:BF1043)),  2)</f>
        <v>0</v>
      </c>
      <c r="I32" s="30">
        <v>0.15</v>
      </c>
      <c r="J32" s="77">
        <f>ROUND(((SUM(BF96:BF1043))*I32),  2)</f>
        <v>0</v>
      </c>
      <c r="L32" s="25"/>
    </row>
    <row r="33" spans="2:12" s="1" customFormat="1" ht="14.45" hidden="1" customHeight="1" x14ac:dyDescent="0.2">
      <c r="B33" s="25"/>
      <c r="E33" s="22" t="s">
        <v>46</v>
      </c>
      <c r="F33" s="77">
        <f>ROUND((SUM(BG96:BG1043)),  2)</f>
        <v>0</v>
      </c>
      <c r="I33" s="30">
        <v>0.21</v>
      </c>
      <c r="J33" s="77">
        <f>0</f>
        <v>0</v>
      </c>
      <c r="L33" s="25"/>
    </row>
    <row r="34" spans="2:12" s="1" customFormat="1" ht="14.45" hidden="1" customHeight="1" x14ac:dyDescent="0.2">
      <c r="B34" s="25"/>
      <c r="E34" s="22" t="s">
        <v>47</v>
      </c>
      <c r="F34" s="77">
        <f>ROUND((SUM(BH96:BH1043)),  2)</f>
        <v>0</v>
      </c>
      <c r="I34" s="30">
        <v>0.15</v>
      </c>
      <c r="J34" s="77">
        <f>0</f>
        <v>0</v>
      </c>
      <c r="L34" s="25"/>
    </row>
    <row r="35" spans="2:12" s="1" customFormat="1" ht="14.45" hidden="1" customHeight="1" x14ac:dyDescent="0.2">
      <c r="B35" s="25"/>
      <c r="E35" s="22" t="s">
        <v>48</v>
      </c>
      <c r="F35" s="77">
        <f>ROUND((SUM(BI96:BI1043)),  2)</f>
        <v>0</v>
      </c>
      <c r="I35" s="30">
        <v>0</v>
      </c>
      <c r="J35" s="77">
        <f>0</f>
        <v>0</v>
      </c>
      <c r="L35" s="25"/>
    </row>
    <row r="36" spans="2:12" s="1" customFormat="1" ht="6.95" customHeight="1" x14ac:dyDescent="0.2">
      <c r="B36" s="25"/>
      <c r="L36" s="25"/>
    </row>
    <row r="37" spans="2:12" s="1" customFormat="1" ht="25.35" customHeight="1" x14ac:dyDescent="0.2">
      <c r="B37" s="25"/>
      <c r="C37" s="78"/>
      <c r="D37" s="79" t="s">
        <v>49</v>
      </c>
      <c r="E37" s="48"/>
      <c r="F37" s="48"/>
      <c r="G37" s="80" t="s">
        <v>50</v>
      </c>
      <c r="H37" s="81" t="s">
        <v>51</v>
      </c>
      <c r="I37" s="48"/>
      <c r="J37" s="82">
        <f>SUM(J28:J35)</f>
        <v>0</v>
      </c>
      <c r="K37" s="83"/>
      <c r="L37" s="25"/>
    </row>
    <row r="38" spans="2:12" s="1" customFormat="1" ht="14.45" customHeight="1" x14ac:dyDescent="0.2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25"/>
    </row>
    <row r="42" spans="2:12" s="1" customFormat="1" ht="6.9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25"/>
    </row>
    <row r="43" spans="2:12" s="1" customFormat="1" ht="24.95" customHeight="1" x14ac:dyDescent="0.2">
      <c r="B43" s="25"/>
      <c r="C43" s="18" t="s">
        <v>82</v>
      </c>
      <c r="L43" s="25"/>
    </row>
    <row r="44" spans="2:12" s="1" customFormat="1" ht="6.95" customHeight="1" x14ac:dyDescent="0.2">
      <c r="B44" s="25"/>
      <c r="L44" s="25"/>
    </row>
    <row r="45" spans="2:12" s="1" customFormat="1" ht="12" customHeight="1" x14ac:dyDescent="0.2">
      <c r="B45" s="25"/>
      <c r="C45" s="22" t="s">
        <v>15</v>
      </c>
      <c r="L45" s="25"/>
    </row>
    <row r="46" spans="2:12" s="1" customFormat="1" ht="16.5" customHeight="1" x14ac:dyDescent="0.2">
      <c r="B46" s="25"/>
      <c r="E46" s="382" t="str">
        <f>E7</f>
        <v>V5534/5539 - výměna vedení</v>
      </c>
      <c r="F46" s="386"/>
      <c r="G46" s="386"/>
      <c r="H46" s="386"/>
      <c r="L46" s="25"/>
    </row>
    <row r="47" spans="2:12" s="1" customFormat="1" ht="6.95" customHeight="1" x14ac:dyDescent="0.2">
      <c r="B47" s="25"/>
      <c r="L47" s="25"/>
    </row>
    <row r="48" spans="2:12" s="1" customFormat="1" ht="12" customHeight="1" x14ac:dyDescent="0.2">
      <c r="B48" s="25"/>
      <c r="C48" s="22" t="s">
        <v>19</v>
      </c>
      <c r="F48" s="14" t="str">
        <f>F10</f>
        <v>kraj Vysočina</v>
      </c>
      <c r="I48" s="22" t="s">
        <v>21</v>
      </c>
      <c r="J48" s="42" t="str">
        <f>IF(J10="","",J10)</f>
        <v>10. 1. 2020</v>
      </c>
      <c r="L48" s="25"/>
    </row>
    <row r="49" spans="2:47" s="1" customFormat="1" ht="6.95" customHeight="1" x14ac:dyDescent="0.2">
      <c r="B49" s="25"/>
      <c r="L49" s="25"/>
    </row>
    <row r="50" spans="2:47" s="1" customFormat="1" ht="24.95" customHeight="1" x14ac:dyDescent="0.2">
      <c r="B50" s="25"/>
      <c r="C50" s="22" t="s">
        <v>23</v>
      </c>
      <c r="F50" s="14" t="str">
        <f>E13</f>
        <v>E.ON Česká republika, s.r.o.,</v>
      </c>
      <c r="I50" s="22" t="s">
        <v>31</v>
      </c>
      <c r="J50" s="23" t="str">
        <f>E19</f>
        <v>Elektrovod a.s. - Slovenská republika, odštěpný z.</v>
      </c>
      <c r="L50" s="25"/>
    </row>
    <row r="51" spans="2:47" s="1" customFormat="1" ht="24.95" customHeight="1" x14ac:dyDescent="0.2">
      <c r="B51" s="25"/>
      <c r="C51" s="22" t="s">
        <v>29</v>
      </c>
      <c r="F51" s="14" t="str">
        <f>IF(E16="","",E16)</f>
        <v xml:space="preserve"> </v>
      </c>
      <c r="I51" s="22" t="s">
        <v>36</v>
      </c>
      <c r="J51" s="23" t="str">
        <f>E22</f>
        <v>Elektrovod a.s. - Slovenská republika, odštěpný z.</v>
      </c>
      <c r="L51" s="25"/>
    </row>
    <row r="52" spans="2:47" s="1" customFormat="1" ht="10.35" customHeight="1" x14ac:dyDescent="0.2">
      <c r="B52" s="25"/>
      <c r="L52" s="25"/>
    </row>
    <row r="53" spans="2:47" s="1" customFormat="1" ht="29.25" customHeight="1" x14ac:dyDescent="0.2">
      <c r="B53" s="25"/>
      <c r="C53" s="84" t="s">
        <v>83</v>
      </c>
      <c r="D53" s="78"/>
      <c r="E53" s="78"/>
      <c r="F53" s="78"/>
      <c r="G53" s="78"/>
      <c r="H53" s="78"/>
      <c r="I53" s="78"/>
      <c r="J53" s="85" t="s">
        <v>84</v>
      </c>
      <c r="K53" s="78"/>
      <c r="L53" s="25"/>
    </row>
    <row r="54" spans="2:47" s="1" customFormat="1" ht="10.35" customHeight="1" x14ac:dyDescent="0.2">
      <c r="B54" s="25"/>
      <c r="L54" s="25"/>
    </row>
    <row r="55" spans="2:47" s="1" customFormat="1" ht="22.9" customHeight="1" x14ac:dyDescent="0.2">
      <c r="B55" s="25"/>
      <c r="C55" s="86" t="s">
        <v>71</v>
      </c>
      <c r="J55" s="57">
        <f>J96</f>
        <v>0</v>
      </c>
      <c r="L55" s="25"/>
      <c r="AU55" s="14" t="s">
        <v>85</v>
      </c>
    </row>
    <row r="56" spans="2:47" s="7" customFormat="1" ht="24.95" customHeight="1" x14ac:dyDescent="0.2">
      <c r="B56" s="87"/>
      <c r="D56" s="88" t="s">
        <v>86</v>
      </c>
      <c r="E56" s="89"/>
      <c r="F56" s="89"/>
      <c r="G56" s="89"/>
      <c r="H56" s="89"/>
      <c r="I56" s="89"/>
      <c r="J56" s="90">
        <f>J97</f>
        <v>0</v>
      </c>
      <c r="L56" s="87"/>
    </row>
    <row r="57" spans="2:47" s="7" customFormat="1" ht="24.95" customHeight="1" x14ac:dyDescent="0.2">
      <c r="B57" s="87"/>
      <c r="D57" s="88" t="s">
        <v>87</v>
      </c>
      <c r="E57" s="89"/>
      <c r="F57" s="89"/>
      <c r="G57" s="89"/>
      <c r="H57" s="89"/>
      <c r="I57" s="89"/>
      <c r="J57" s="90">
        <f>J108</f>
        <v>0</v>
      </c>
      <c r="L57" s="87"/>
    </row>
    <row r="58" spans="2:47" s="7" customFormat="1" ht="24.95" customHeight="1" x14ac:dyDescent="0.2">
      <c r="B58" s="87"/>
      <c r="D58" s="88" t="s">
        <v>1632</v>
      </c>
      <c r="E58" s="89"/>
      <c r="F58" s="89"/>
      <c r="G58" s="89"/>
      <c r="H58" s="89"/>
      <c r="I58" s="89"/>
      <c r="J58" s="90">
        <f>J174</f>
        <v>0</v>
      </c>
      <c r="L58" s="87"/>
    </row>
    <row r="59" spans="2:47" s="7" customFormat="1" ht="24.95" customHeight="1" x14ac:dyDescent="0.2">
      <c r="B59" s="87"/>
      <c r="D59" s="88" t="s">
        <v>88</v>
      </c>
      <c r="E59" s="89"/>
      <c r="F59" s="89"/>
      <c r="G59" s="89"/>
      <c r="H59" s="89"/>
      <c r="I59" s="89"/>
      <c r="J59" s="90">
        <f>J178</f>
        <v>0</v>
      </c>
      <c r="L59" s="87"/>
    </row>
    <row r="60" spans="2:47" s="7" customFormat="1" ht="24.95" customHeight="1" x14ac:dyDescent="0.2">
      <c r="B60" s="87"/>
      <c r="D60" s="88" t="s">
        <v>89</v>
      </c>
      <c r="E60" s="89"/>
      <c r="F60" s="89"/>
      <c r="G60" s="89"/>
      <c r="H60" s="89"/>
      <c r="I60" s="89"/>
      <c r="J60" s="90">
        <f>J197</f>
        <v>0</v>
      </c>
      <c r="L60" s="87"/>
    </row>
    <row r="61" spans="2:47" s="7" customFormat="1" ht="24.95" customHeight="1" x14ac:dyDescent="0.2">
      <c r="B61" s="87"/>
      <c r="D61" s="88" t="s">
        <v>1633</v>
      </c>
      <c r="E61" s="89"/>
      <c r="F61" s="89"/>
      <c r="G61" s="89"/>
      <c r="H61" s="89"/>
      <c r="I61" s="89"/>
      <c r="J61" s="90">
        <f>J211</f>
        <v>0</v>
      </c>
      <c r="L61" s="87"/>
    </row>
    <row r="62" spans="2:47" s="7" customFormat="1" ht="24.95" customHeight="1" x14ac:dyDescent="0.2">
      <c r="B62" s="87"/>
      <c r="D62" s="88" t="s">
        <v>90</v>
      </c>
      <c r="E62" s="89"/>
      <c r="F62" s="89"/>
      <c r="G62" s="89"/>
      <c r="H62" s="89"/>
      <c r="I62" s="89"/>
      <c r="J62" s="90">
        <f>J231</f>
        <v>0</v>
      </c>
      <c r="L62" s="87"/>
    </row>
    <row r="63" spans="2:47" s="7" customFormat="1" ht="24.95" customHeight="1" x14ac:dyDescent="0.2">
      <c r="B63" s="87"/>
      <c r="D63" s="88" t="s">
        <v>1634</v>
      </c>
      <c r="E63" s="89"/>
      <c r="F63" s="89"/>
      <c r="G63" s="89"/>
      <c r="H63" s="89"/>
      <c r="I63" s="89"/>
      <c r="J63" s="90">
        <f>J308</f>
        <v>0</v>
      </c>
      <c r="L63" s="87"/>
    </row>
    <row r="64" spans="2:47" s="7" customFormat="1" ht="24.95" customHeight="1" x14ac:dyDescent="0.2">
      <c r="B64" s="87"/>
      <c r="D64" s="88" t="s">
        <v>91</v>
      </c>
      <c r="E64" s="89"/>
      <c r="F64" s="89"/>
      <c r="G64" s="89"/>
      <c r="H64" s="89"/>
      <c r="I64" s="89"/>
      <c r="J64" s="90">
        <f>J312</f>
        <v>0</v>
      </c>
      <c r="L64" s="87"/>
    </row>
    <row r="65" spans="2:12" s="7" customFormat="1" ht="24.95" customHeight="1" x14ac:dyDescent="0.2">
      <c r="B65" s="87"/>
      <c r="D65" s="88" t="s">
        <v>92</v>
      </c>
      <c r="E65" s="89"/>
      <c r="F65" s="89"/>
      <c r="G65" s="89"/>
      <c r="H65" s="89"/>
      <c r="I65" s="89"/>
      <c r="J65" s="90">
        <f>J442</f>
        <v>0</v>
      </c>
      <c r="L65" s="87"/>
    </row>
    <row r="66" spans="2:12" s="7" customFormat="1" ht="24.95" customHeight="1" x14ac:dyDescent="0.2">
      <c r="B66" s="87"/>
      <c r="D66" s="88" t="s">
        <v>1635</v>
      </c>
      <c r="E66" s="89"/>
      <c r="F66" s="89"/>
      <c r="G66" s="89"/>
      <c r="H66" s="89"/>
      <c r="I66" s="89"/>
      <c r="J66" s="90">
        <f>J490</f>
        <v>0</v>
      </c>
      <c r="L66" s="87"/>
    </row>
    <row r="67" spans="2:12" s="7" customFormat="1" ht="24.95" customHeight="1" x14ac:dyDescent="0.2">
      <c r="B67" s="87"/>
      <c r="D67" s="88" t="s">
        <v>93</v>
      </c>
      <c r="E67" s="89"/>
      <c r="F67" s="89"/>
      <c r="G67" s="89"/>
      <c r="H67" s="89"/>
      <c r="I67" s="89"/>
      <c r="J67" s="90">
        <f>J500</f>
        <v>0</v>
      </c>
      <c r="L67" s="87"/>
    </row>
    <row r="68" spans="2:12" s="7" customFormat="1" ht="24.95" customHeight="1" x14ac:dyDescent="0.2">
      <c r="B68" s="87"/>
      <c r="D68" s="88" t="s">
        <v>94</v>
      </c>
      <c r="E68" s="89"/>
      <c r="F68" s="89"/>
      <c r="G68" s="89"/>
      <c r="H68" s="89"/>
      <c r="I68" s="89"/>
      <c r="J68" s="90">
        <f>J657</f>
        <v>0</v>
      </c>
      <c r="L68" s="87"/>
    </row>
    <row r="69" spans="2:12" s="7" customFormat="1" ht="24.95" customHeight="1" x14ac:dyDescent="0.2">
      <c r="B69" s="87"/>
      <c r="D69" s="88" t="s">
        <v>95</v>
      </c>
      <c r="E69" s="89"/>
      <c r="F69" s="89"/>
      <c r="G69" s="89"/>
      <c r="H69" s="89"/>
      <c r="I69" s="89"/>
      <c r="J69" s="90">
        <f>J673</f>
        <v>0</v>
      </c>
      <c r="L69" s="87"/>
    </row>
    <row r="70" spans="2:12" s="7" customFormat="1" ht="24.95" customHeight="1" x14ac:dyDescent="0.2">
      <c r="B70" s="87"/>
      <c r="D70" s="88" t="s">
        <v>96</v>
      </c>
      <c r="E70" s="89"/>
      <c r="F70" s="89"/>
      <c r="G70" s="89"/>
      <c r="H70" s="89"/>
      <c r="I70" s="89"/>
      <c r="J70" s="90">
        <f>J695</f>
        <v>0</v>
      </c>
      <c r="L70" s="87"/>
    </row>
    <row r="71" spans="2:12" s="7" customFormat="1" ht="24.95" customHeight="1" x14ac:dyDescent="0.2">
      <c r="B71" s="87"/>
      <c r="D71" s="88" t="s">
        <v>97</v>
      </c>
      <c r="E71" s="89"/>
      <c r="F71" s="89"/>
      <c r="G71" s="89"/>
      <c r="H71" s="89"/>
      <c r="I71" s="89"/>
      <c r="J71" s="90">
        <f>J711</f>
        <v>0</v>
      </c>
      <c r="L71" s="87"/>
    </row>
    <row r="72" spans="2:12" s="7" customFormat="1" ht="24.95" customHeight="1" x14ac:dyDescent="0.2">
      <c r="B72" s="87"/>
      <c r="D72" s="88" t="s">
        <v>98</v>
      </c>
      <c r="E72" s="89"/>
      <c r="F72" s="89"/>
      <c r="G72" s="89"/>
      <c r="H72" s="89"/>
      <c r="I72" s="89"/>
      <c r="J72" s="90">
        <f>J733</f>
        <v>0</v>
      </c>
      <c r="L72" s="87"/>
    </row>
    <row r="73" spans="2:12" s="7" customFormat="1" ht="24.95" customHeight="1" x14ac:dyDescent="0.2">
      <c r="B73" s="87"/>
      <c r="D73" s="88" t="s">
        <v>99</v>
      </c>
      <c r="E73" s="89"/>
      <c r="F73" s="89"/>
      <c r="G73" s="89"/>
      <c r="H73" s="89"/>
      <c r="I73" s="89"/>
      <c r="J73" s="90">
        <f>J737</f>
        <v>0</v>
      </c>
      <c r="L73" s="87"/>
    </row>
    <row r="74" spans="2:12" s="7" customFormat="1" ht="24.95" customHeight="1" x14ac:dyDescent="0.2">
      <c r="B74" s="87"/>
      <c r="D74" s="88" t="s">
        <v>100</v>
      </c>
      <c r="E74" s="89"/>
      <c r="F74" s="89"/>
      <c r="G74" s="89"/>
      <c r="H74" s="89"/>
      <c r="I74" s="89"/>
      <c r="J74" s="90">
        <f>J780</f>
        <v>0</v>
      </c>
      <c r="L74" s="87"/>
    </row>
    <row r="75" spans="2:12" s="7" customFormat="1" ht="24.95" customHeight="1" x14ac:dyDescent="0.2">
      <c r="B75" s="87"/>
      <c r="D75" s="88" t="s">
        <v>101</v>
      </c>
      <c r="E75" s="89"/>
      <c r="F75" s="89"/>
      <c r="G75" s="89"/>
      <c r="H75" s="89"/>
      <c r="I75" s="89"/>
      <c r="J75" s="90">
        <f>J807</f>
        <v>0</v>
      </c>
      <c r="L75" s="87"/>
    </row>
    <row r="76" spans="2:12" s="7" customFormat="1" ht="24.95" customHeight="1" x14ac:dyDescent="0.2">
      <c r="B76" s="87"/>
      <c r="D76" s="88" t="s">
        <v>1636</v>
      </c>
      <c r="E76" s="89"/>
      <c r="F76" s="89"/>
      <c r="G76" s="89"/>
      <c r="H76" s="89"/>
      <c r="I76" s="89"/>
      <c r="J76" s="90">
        <f>J886</f>
        <v>0</v>
      </c>
      <c r="L76" s="87"/>
    </row>
    <row r="77" spans="2:12" s="7" customFormat="1" ht="24.95" customHeight="1" x14ac:dyDescent="0.2">
      <c r="B77" s="87"/>
      <c r="D77" s="88" t="s">
        <v>102</v>
      </c>
      <c r="E77" s="89"/>
      <c r="F77" s="89"/>
      <c r="G77" s="89"/>
      <c r="H77" s="89"/>
      <c r="I77" s="89"/>
      <c r="J77" s="90">
        <f>J915</f>
        <v>0</v>
      </c>
      <c r="L77" s="87"/>
    </row>
    <row r="78" spans="2:12" s="7" customFormat="1" ht="24.95" customHeight="1" x14ac:dyDescent="0.2">
      <c r="B78" s="87"/>
      <c r="D78" s="88" t="s">
        <v>103</v>
      </c>
      <c r="E78" s="89"/>
      <c r="F78" s="89"/>
      <c r="G78" s="89"/>
      <c r="H78" s="89"/>
      <c r="I78" s="89"/>
      <c r="J78" s="90">
        <f>J1031</f>
        <v>0</v>
      </c>
      <c r="L78" s="87"/>
    </row>
    <row r="79" spans="2:12" s="1" customFormat="1" ht="21.75" customHeight="1" x14ac:dyDescent="0.2">
      <c r="B79" s="25"/>
      <c r="L79" s="25"/>
    </row>
    <row r="80" spans="2:12" s="1" customFormat="1" ht="6.95" customHeight="1" x14ac:dyDescent="0.2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25"/>
    </row>
    <row r="84" spans="2:63" s="1" customFormat="1" ht="6.95" customHeight="1" x14ac:dyDescent="0.2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25"/>
    </row>
    <row r="85" spans="2:63" s="1" customFormat="1" ht="24.95" customHeight="1" x14ac:dyDescent="0.2">
      <c r="B85" s="25"/>
      <c r="C85" s="18" t="s">
        <v>104</v>
      </c>
      <c r="L85" s="25"/>
    </row>
    <row r="86" spans="2:63" s="1" customFormat="1" ht="6.95" customHeight="1" x14ac:dyDescent="0.2">
      <c r="B86" s="25"/>
      <c r="L86" s="25"/>
    </row>
    <row r="87" spans="2:63" s="1" customFormat="1" ht="12" customHeight="1" x14ac:dyDescent="0.2">
      <c r="B87" s="25"/>
      <c r="C87" s="22" t="s">
        <v>15</v>
      </c>
      <c r="L87" s="25"/>
    </row>
    <row r="88" spans="2:63" s="1" customFormat="1" ht="16.5" customHeight="1" x14ac:dyDescent="0.2">
      <c r="B88" s="25"/>
      <c r="E88" s="382" t="str">
        <f>E7</f>
        <v>V5534/5539 - výměna vedení</v>
      </c>
      <c r="F88" s="386"/>
      <c r="G88" s="386"/>
      <c r="H88" s="386"/>
      <c r="L88" s="25"/>
    </row>
    <row r="89" spans="2:63" s="1" customFormat="1" ht="6.95" customHeight="1" x14ac:dyDescent="0.2">
      <c r="B89" s="25"/>
      <c r="L89" s="25"/>
    </row>
    <row r="90" spans="2:63" s="1" customFormat="1" ht="12" customHeight="1" x14ac:dyDescent="0.2">
      <c r="B90" s="25"/>
      <c r="C90" s="22" t="s">
        <v>19</v>
      </c>
      <c r="F90" s="14" t="str">
        <f>F10</f>
        <v>kraj Vysočina</v>
      </c>
      <c r="I90" s="22" t="s">
        <v>21</v>
      </c>
      <c r="J90" s="42" t="str">
        <f>IF(J10="","",J10)</f>
        <v>10. 1. 2020</v>
      </c>
      <c r="L90" s="25"/>
    </row>
    <row r="91" spans="2:63" s="1" customFormat="1" ht="6.95" customHeight="1" x14ac:dyDescent="0.2">
      <c r="B91" s="25"/>
      <c r="L91" s="25"/>
    </row>
    <row r="92" spans="2:63" s="1" customFormat="1" ht="24.95" customHeight="1" x14ac:dyDescent="0.2">
      <c r="B92" s="25"/>
      <c r="C92" s="22" t="s">
        <v>23</v>
      </c>
      <c r="F92" s="14" t="str">
        <f>E13</f>
        <v>E.ON Česká republika, s.r.o.,</v>
      </c>
      <c r="I92" s="22" t="s">
        <v>31</v>
      </c>
      <c r="J92" s="23" t="str">
        <f>E19</f>
        <v>Elektrovod a.s. - Slovenská republika, odštěpný z.</v>
      </c>
      <c r="L92" s="25"/>
    </row>
    <row r="93" spans="2:63" s="1" customFormat="1" ht="24.95" customHeight="1" x14ac:dyDescent="0.2">
      <c r="B93" s="25"/>
      <c r="C93" s="22" t="s">
        <v>29</v>
      </c>
      <c r="F93" s="14" t="str">
        <f>IF(E16="","",E16)</f>
        <v xml:space="preserve"> </v>
      </c>
      <c r="I93" s="22" t="s">
        <v>36</v>
      </c>
      <c r="J93" s="23" t="str">
        <f>E22</f>
        <v>Elektrovod a.s. - Slovenská republika, odštěpný z.</v>
      </c>
      <c r="L93" s="25"/>
    </row>
    <row r="94" spans="2:63" s="1" customFormat="1" ht="10.35" customHeight="1" x14ac:dyDescent="0.2">
      <c r="B94" s="25"/>
      <c r="L94" s="25"/>
    </row>
    <row r="95" spans="2:63" s="8" customFormat="1" ht="29.25" customHeight="1" x14ac:dyDescent="0.2">
      <c r="B95" s="91"/>
      <c r="C95" s="92" t="s">
        <v>105</v>
      </c>
      <c r="D95" s="93" t="s">
        <v>58</v>
      </c>
      <c r="E95" s="93" t="s">
        <v>54</v>
      </c>
      <c r="F95" s="93" t="s">
        <v>55</v>
      </c>
      <c r="G95" s="93" t="s">
        <v>106</v>
      </c>
      <c r="H95" s="93" t="s">
        <v>107</v>
      </c>
      <c r="I95" s="93" t="s">
        <v>108</v>
      </c>
      <c r="J95" s="93" t="s">
        <v>84</v>
      </c>
      <c r="K95" s="94" t="s">
        <v>109</v>
      </c>
      <c r="L95" s="91"/>
      <c r="M95" s="50" t="s">
        <v>3</v>
      </c>
      <c r="N95" s="51" t="s">
        <v>43</v>
      </c>
      <c r="O95" s="51" t="s">
        <v>110</v>
      </c>
      <c r="P95" s="51" t="s">
        <v>111</v>
      </c>
      <c r="Q95" s="51" t="s">
        <v>112</v>
      </c>
      <c r="R95" s="51" t="s">
        <v>113</v>
      </c>
      <c r="S95" s="51" t="s">
        <v>114</v>
      </c>
      <c r="T95" s="52" t="s">
        <v>115</v>
      </c>
    </row>
    <row r="96" spans="2:63" s="1" customFormat="1" ht="22.9" customHeight="1" x14ac:dyDescent="0.25">
      <c r="B96" s="25"/>
      <c r="C96" s="55" t="s">
        <v>116</v>
      </c>
      <c r="J96" s="95">
        <f>BK96</f>
        <v>0</v>
      </c>
      <c r="L96" s="25"/>
      <c r="M96" s="53"/>
      <c r="N96" s="43"/>
      <c r="O96" s="43"/>
      <c r="P96" s="96">
        <f>P97+P108+P174+P178+P197+P211+P231+P308+P312+P442+P490+P500+P657+P673+P695+P711+P733+P737+P780+P807+P886+P915+P1031</f>
        <v>86241.678366000007</v>
      </c>
      <c r="Q96" s="43"/>
      <c r="R96" s="96">
        <f>R97+R108+R174+R178+R197+R211+R231+R308+R312+R442+R490+R500+R657+R673+R695+R711+R733+R737+R780+R807+R886+R915+R1031</f>
        <v>11873.550374200799</v>
      </c>
      <c r="S96" s="43"/>
      <c r="T96" s="97">
        <f>T97+T108+T174+T178+T197+T211+T231+T308+T312+T442+T490+T500+T657+T673+T695+T711+T733+T737+T780+T807+T886+T915+T1031</f>
        <v>0</v>
      </c>
      <c r="AT96" s="14" t="s">
        <v>72</v>
      </c>
      <c r="AU96" s="14" t="s">
        <v>85</v>
      </c>
      <c r="BK96" s="98">
        <f>BK97+BK108+BK174+BK178+BK197+BK211+BK231+BK308+BK312+BK442+BK490+BK500+BK657+BK673+BK695+BK711+BK733+BK737+BK780+BK807+BK886+BK915+BK1031</f>
        <v>0</v>
      </c>
    </row>
    <row r="97" spans="2:65" s="9" customFormat="1" ht="25.9" customHeight="1" x14ac:dyDescent="0.2">
      <c r="B97" s="99"/>
      <c r="D97" s="100" t="s">
        <v>72</v>
      </c>
      <c r="E97" s="101" t="s">
        <v>117</v>
      </c>
      <c r="F97" s="101" t="s">
        <v>118</v>
      </c>
      <c r="J97" s="102">
        <f>BK97</f>
        <v>0</v>
      </c>
      <c r="L97" s="99"/>
      <c r="M97" s="103"/>
      <c r="N97" s="104"/>
      <c r="O97" s="104"/>
      <c r="P97" s="105">
        <f>SUM(P98:P107)</f>
        <v>0</v>
      </c>
      <c r="Q97" s="104"/>
      <c r="R97" s="105">
        <f>SUM(R98:R107)</f>
        <v>0</v>
      </c>
      <c r="S97" s="104"/>
      <c r="T97" s="106">
        <f>SUM(T98:T107)</f>
        <v>0</v>
      </c>
      <c r="AR97" s="100" t="s">
        <v>78</v>
      </c>
      <c r="AT97" s="107" t="s">
        <v>72</v>
      </c>
      <c r="AU97" s="107" t="s">
        <v>73</v>
      </c>
      <c r="AY97" s="100" t="s">
        <v>119</v>
      </c>
      <c r="BK97" s="108">
        <f>SUM(BK98:BK107)</f>
        <v>0</v>
      </c>
    </row>
    <row r="98" spans="2:65" s="1" customFormat="1" ht="16.5" customHeight="1" x14ac:dyDescent="0.2">
      <c r="B98" s="109"/>
      <c r="C98" s="110" t="s">
        <v>78</v>
      </c>
      <c r="D98" s="110" t="s">
        <v>120</v>
      </c>
      <c r="E98" s="111" t="s">
        <v>121</v>
      </c>
      <c r="F98" s="112" t="s">
        <v>122</v>
      </c>
      <c r="G98" s="113" t="s">
        <v>123</v>
      </c>
      <c r="H98" s="114">
        <v>1</v>
      </c>
      <c r="I98" s="115"/>
      <c r="J98" s="115">
        <f>ROUND(I98*H98,2)</f>
        <v>0</v>
      </c>
      <c r="K98" s="112" t="s">
        <v>124</v>
      </c>
      <c r="L98" s="25"/>
      <c r="M98" s="45" t="s">
        <v>3</v>
      </c>
      <c r="N98" s="116" t="s">
        <v>44</v>
      </c>
      <c r="O98" s="117">
        <v>0</v>
      </c>
      <c r="P98" s="117">
        <f>O98*H98</f>
        <v>0</v>
      </c>
      <c r="Q98" s="117">
        <v>0</v>
      </c>
      <c r="R98" s="117">
        <f>Q98*H98</f>
        <v>0</v>
      </c>
      <c r="S98" s="117">
        <v>0</v>
      </c>
      <c r="T98" s="118">
        <f>S98*H98</f>
        <v>0</v>
      </c>
      <c r="AR98" s="14" t="s">
        <v>125</v>
      </c>
      <c r="AT98" s="14" t="s">
        <v>120</v>
      </c>
      <c r="AU98" s="14" t="s">
        <v>78</v>
      </c>
      <c r="AY98" s="14" t="s">
        <v>119</v>
      </c>
      <c r="BE98" s="119">
        <f>IF(N98="základní",J98,0)</f>
        <v>0</v>
      </c>
      <c r="BF98" s="119">
        <f>IF(N98="snížená",J98,0)</f>
        <v>0</v>
      </c>
      <c r="BG98" s="119">
        <f>IF(N98="zákl. přenesená",J98,0)</f>
        <v>0</v>
      </c>
      <c r="BH98" s="119">
        <f>IF(N98="sníž. přenesená",J98,0)</f>
        <v>0</v>
      </c>
      <c r="BI98" s="119">
        <f>IF(N98="nulová",J98,0)</f>
        <v>0</v>
      </c>
      <c r="BJ98" s="14" t="s">
        <v>78</v>
      </c>
      <c r="BK98" s="119">
        <f>ROUND(I98*H98,2)</f>
        <v>0</v>
      </c>
      <c r="BL98" s="14" t="s">
        <v>125</v>
      </c>
      <c r="BM98" s="14" t="s">
        <v>126</v>
      </c>
    </row>
    <row r="99" spans="2:65" s="1" customFormat="1" ht="16.5" customHeight="1" x14ac:dyDescent="0.2">
      <c r="B99" s="109"/>
      <c r="C99" s="110" t="s">
        <v>80</v>
      </c>
      <c r="D99" s="110" t="s">
        <v>120</v>
      </c>
      <c r="E99" s="111" t="s">
        <v>127</v>
      </c>
      <c r="F99" s="112" t="s">
        <v>128</v>
      </c>
      <c r="G99" s="113" t="s">
        <v>123</v>
      </c>
      <c r="H99" s="114">
        <v>1</v>
      </c>
      <c r="I99" s="115"/>
      <c r="J99" s="115">
        <f>ROUND(I99*H99,2)</f>
        <v>0</v>
      </c>
      <c r="K99" s="112" t="s">
        <v>124</v>
      </c>
      <c r="L99" s="25"/>
      <c r="M99" s="45" t="s">
        <v>3</v>
      </c>
      <c r="N99" s="116" t="s">
        <v>44</v>
      </c>
      <c r="O99" s="117">
        <v>0</v>
      </c>
      <c r="P99" s="117">
        <f>O99*H99</f>
        <v>0</v>
      </c>
      <c r="Q99" s="117">
        <v>0</v>
      </c>
      <c r="R99" s="117">
        <f>Q99*H99</f>
        <v>0</v>
      </c>
      <c r="S99" s="117">
        <v>0</v>
      </c>
      <c r="T99" s="118">
        <f>S99*H99</f>
        <v>0</v>
      </c>
      <c r="AR99" s="14" t="s">
        <v>125</v>
      </c>
      <c r="AT99" s="14" t="s">
        <v>120</v>
      </c>
      <c r="AU99" s="14" t="s">
        <v>78</v>
      </c>
      <c r="AY99" s="14" t="s">
        <v>119</v>
      </c>
      <c r="BE99" s="119">
        <f>IF(N99="základní",J99,0)</f>
        <v>0</v>
      </c>
      <c r="BF99" s="119">
        <f>IF(N99="snížená",J99,0)</f>
        <v>0</v>
      </c>
      <c r="BG99" s="119">
        <f>IF(N99="zákl. přenesená",J99,0)</f>
        <v>0</v>
      </c>
      <c r="BH99" s="119">
        <f>IF(N99="sníž. přenesená",J99,0)</f>
        <v>0</v>
      </c>
      <c r="BI99" s="119">
        <f>IF(N99="nulová",J99,0)</f>
        <v>0</v>
      </c>
      <c r="BJ99" s="14" t="s">
        <v>78</v>
      </c>
      <c r="BK99" s="119">
        <f>ROUND(I99*H99,2)</f>
        <v>0</v>
      </c>
      <c r="BL99" s="14" t="s">
        <v>125</v>
      </c>
      <c r="BM99" s="14" t="s">
        <v>129</v>
      </c>
    </row>
    <row r="100" spans="2:65" s="1" customFormat="1" ht="16.5" customHeight="1" x14ac:dyDescent="0.2">
      <c r="B100" s="109"/>
      <c r="C100" s="110" t="s">
        <v>130</v>
      </c>
      <c r="D100" s="110" t="s">
        <v>120</v>
      </c>
      <c r="E100" s="111" t="s">
        <v>131</v>
      </c>
      <c r="F100" s="112" t="s">
        <v>132</v>
      </c>
      <c r="G100" s="113" t="s">
        <v>123</v>
      </c>
      <c r="H100" s="114">
        <v>1</v>
      </c>
      <c r="I100" s="115"/>
      <c r="J100" s="115">
        <f>ROUND(I100*H100,2)</f>
        <v>0</v>
      </c>
      <c r="K100" s="112" t="s">
        <v>124</v>
      </c>
      <c r="L100" s="25"/>
      <c r="M100" s="45" t="s">
        <v>3</v>
      </c>
      <c r="N100" s="116" t="s">
        <v>44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AR100" s="14" t="s">
        <v>125</v>
      </c>
      <c r="AT100" s="14" t="s">
        <v>120</v>
      </c>
      <c r="AU100" s="14" t="s">
        <v>78</v>
      </c>
      <c r="AY100" s="14" t="s">
        <v>119</v>
      </c>
      <c r="BE100" s="119">
        <f>IF(N100="základní",J100,0)</f>
        <v>0</v>
      </c>
      <c r="BF100" s="119">
        <f>IF(N100="snížená",J100,0)</f>
        <v>0</v>
      </c>
      <c r="BG100" s="119">
        <f>IF(N100="zákl. přenesená",J100,0)</f>
        <v>0</v>
      </c>
      <c r="BH100" s="119">
        <f>IF(N100="sníž. přenesená",J100,0)</f>
        <v>0</v>
      </c>
      <c r="BI100" s="119">
        <f>IF(N100="nulová",J100,0)</f>
        <v>0</v>
      </c>
      <c r="BJ100" s="14" t="s">
        <v>78</v>
      </c>
      <c r="BK100" s="119">
        <f>ROUND(I100*H100,2)</f>
        <v>0</v>
      </c>
      <c r="BL100" s="14" t="s">
        <v>125</v>
      </c>
      <c r="BM100" s="14" t="s">
        <v>133</v>
      </c>
    </row>
    <row r="101" spans="2:65" s="1" customFormat="1" ht="16.5" customHeight="1" x14ac:dyDescent="0.2">
      <c r="B101" s="109"/>
      <c r="C101" s="110" t="s">
        <v>134</v>
      </c>
      <c r="D101" s="110" t="s">
        <v>120</v>
      </c>
      <c r="E101" s="111" t="s">
        <v>135</v>
      </c>
      <c r="F101" s="112" t="s">
        <v>136</v>
      </c>
      <c r="G101" s="113" t="s">
        <v>123</v>
      </c>
      <c r="H101" s="114">
        <v>1</v>
      </c>
      <c r="I101" s="115"/>
      <c r="J101" s="115">
        <f>ROUND(I101*H101,2)</f>
        <v>0</v>
      </c>
      <c r="K101" s="112" t="s">
        <v>124</v>
      </c>
      <c r="L101" s="25"/>
      <c r="M101" s="45" t="s">
        <v>3</v>
      </c>
      <c r="N101" s="116" t="s">
        <v>44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AR101" s="14" t="s">
        <v>125</v>
      </c>
      <c r="AT101" s="14" t="s">
        <v>120</v>
      </c>
      <c r="AU101" s="14" t="s">
        <v>78</v>
      </c>
      <c r="AY101" s="14" t="s">
        <v>119</v>
      </c>
      <c r="BE101" s="119">
        <f>IF(N101="základní",J101,0)</f>
        <v>0</v>
      </c>
      <c r="BF101" s="119">
        <f>IF(N101="snížená",J101,0)</f>
        <v>0</v>
      </c>
      <c r="BG101" s="119">
        <f>IF(N101="zákl. přenesená",J101,0)</f>
        <v>0</v>
      </c>
      <c r="BH101" s="119">
        <f>IF(N101="sníž. přenesená",J101,0)</f>
        <v>0</v>
      </c>
      <c r="BI101" s="119">
        <f>IF(N101="nulová",J101,0)</f>
        <v>0</v>
      </c>
      <c r="BJ101" s="14" t="s">
        <v>78</v>
      </c>
      <c r="BK101" s="119">
        <f>ROUND(I101*H101,2)</f>
        <v>0</v>
      </c>
      <c r="BL101" s="14" t="s">
        <v>125</v>
      </c>
      <c r="BM101" s="14" t="s">
        <v>137</v>
      </c>
    </row>
    <row r="102" spans="2:65" s="1" customFormat="1" ht="16.5" customHeight="1" x14ac:dyDescent="0.2">
      <c r="B102" s="109"/>
      <c r="C102" s="110" t="s">
        <v>138</v>
      </c>
      <c r="D102" s="110" t="s">
        <v>120</v>
      </c>
      <c r="E102" s="111" t="s">
        <v>139</v>
      </c>
      <c r="F102" s="112" t="s">
        <v>140</v>
      </c>
      <c r="G102" s="113" t="s">
        <v>123</v>
      </c>
      <c r="H102" s="114">
        <v>1</v>
      </c>
      <c r="I102" s="115"/>
      <c r="J102" s="115">
        <f>ROUND(I102*H102,2)</f>
        <v>0</v>
      </c>
      <c r="K102" s="112" t="s">
        <v>124</v>
      </c>
      <c r="L102" s="25"/>
      <c r="M102" s="45" t="s">
        <v>3</v>
      </c>
      <c r="N102" s="116" t="s">
        <v>44</v>
      </c>
      <c r="O102" s="117">
        <v>0</v>
      </c>
      <c r="P102" s="117">
        <f>O102*H102</f>
        <v>0</v>
      </c>
      <c r="Q102" s="117">
        <v>0</v>
      </c>
      <c r="R102" s="117">
        <f>Q102*H102</f>
        <v>0</v>
      </c>
      <c r="S102" s="117">
        <v>0</v>
      </c>
      <c r="T102" s="118">
        <f>S102*H102</f>
        <v>0</v>
      </c>
      <c r="AR102" s="14" t="s">
        <v>125</v>
      </c>
      <c r="AT102" s="14" t="s">
        <v>120</v>
      </c>
      <c r="AU102" s="14" t="s">
        <v>78</v>
      </c>
      <c r="AY102" s="14" t="s">
        <v>119</v>
      </c>
      <c r="BE102" s="119">
        <f>IF(N102="základní",J102,0)</f>
        <v>0</v>
      </c>
      <c r="BF102" s="119">
        <f>IF(N102="snížená",J102,0)</f>
        <v>0</v>
      </c>
      <c r="BG102" s="119">
        <f>IF(N102="zákl. přenesená",J102,0)</f>
        <v>0</v>
      </c>
      <c r="BH102" s="119">
        <f>IF(N102="sníž. přenesená",J102,0)</f>
        <v>0</v>
      </c>
      <c r="BI102" s="119">
        <f>IF(N102="nulová",J102,0)</f>
        <v>0</v>
      </c>
      <c r="BJ102" s="14" t="s">
        <v>78</v>
      </c>
      <c r="BK102" s="119">
        <f>ROUND(I102*H102,2)</f>
        <v>0</v>
      </c>
      <c r="BL102" s="14" t="s">
        <v>125</v>
      </c>
      <c r="BM102" s="14" t="s">
        <v>141</v>
      </c>
    </row>
    <row r="103" spans="2:65" s="1" customFormat="1" ht="19.5" x14ac:dyDescent="0.2">
      <c r="B103" s="25"/>
      <c r="D103" s="120" t="s">
        <v>142</v>
      </c>
      <c r="F103" s="121" t="s">
        <v>143</v>
      </c>
      <c r="L103" s="25"/>
      <c r="M103" s="122"/>
      <c r="N103" s="46"/>
      <c r="O103" s="46"/>
      <c r="P103" s="46"/>
      <c r="Q103" s="46"/>
      <c r="R103" s="46"/>
      <c r="S103" s="46"/>
      <c r="T103" s="47"/>
      <c r="AT103" s="14" t="s">
        <v>142</v>
      </c>
      <c r="AU103" s="14" t="s">
        <v>78</v>
      </c>
    </row>
    <row r="104" spans="2:65" s="1" customFormat="1" ht="16.5" customHeight="1" x14ac:dyDescent="0.2">
      <c r="B104" s="109"/>
      <c r="C104" s="110" t="s">
        <v>144</v>
      </c>
      <c r="D104" s="110" t="s">
        <v>120</v>
      </c>
      <c r="E104" s="111" t="s">
        <v>145</v>
      </c>
      <c r="F104" s="112" t="s">
        <v>146</v>
      </c>
      <c r="G104" s="113" t="s">
        <v>147</v>
      </c>
      <c r="H104" s="114">
        <v>1</v>
      </c>
      <c r="I104" s="115"/>
      <c r="J104" s="115">
        <f>ROUND(I104*H104,2)</f>
        <v>0</v>
      </c>
      <c r="K104" s="112" t="s">
        <v>3</v>
      </c>
      <c r="L104" s="25"/>
      <c r="M104" s="45" t="s">
        <v>3</v>
      </c>
      <c r="N104" s="116" t="s">
        <v>44</v>
      </c>
      <c r="O104" s="117">
        <v>0</v>
      </c>
      <c r="P104" s="117">
        <f>O104*H104</f>
        <v>0</v>
      </c>
      <c r="Q104" s="117">
        <v>0</v>
      </c>
      <c r="R104" s="117">
        <f>Q104*H104</f>
        <v>0</v>
      </c>
      <c r="S104" s="117">
        <v>0</v>
      </c>
      <c r="T104" s="118">
        <f>S104*H104</f>
        <v>0</v>
      </c>
      <c r="AR104" s="14" t="s">
        <v>125</v>
      </c>
      <c r="AT104" s="14" t="s">
        <v>120</v>
      </c>
      <c r="AU104" s="14" t="s">
        <v>78</v>
      </c>
      <c r="AY104" s="14" t="s">
        <v>119</v>
      </c>
      <c r="BE104" s="119">
        <f>IF(N104="základní",J104,0)</f>
        <v>0</v>
      </c>
      <c r="BF104" s="119">
        <f>IF(N104="snížená",J104,0)</f>
        <v>0</v>
      </c>
      <c r="BG104" s="119">
        <f>IF(N104="zákl. přenesená",J104,0)</f>
        <v>0</v>
      </c>
      <c r="BH104" s="119">
        <f>IF(N104="sníž. přenesená",J104,0)</f>
        <v>0</v>
      </c>
      <c r="BI104" s="119">
        <f>IF(N104="nulová",J104,0)</f>
        <v>0</v>
      </c>
      <c r="BJ104" s="14" t="s">
        <v>78</v>
      </c>
      <c r="BK104" s="119">
        <f>ROUND(I104*H104,2)</f>
        <v>0</v>
      </c>
      <c r="BL104" s="14" t="s">
        <v>125</v>
      </c>
      <c r="BM104" s="14" t="s">
        <v>148</v>
      </c>
    </row>
    <row r="105" spans="2:65" s="1" customFormat="1" ht="16.5" customHeight="1" x14ac:dyDescent="0.2">
      <c r="B105" s="109"/>
      <c r="C105" s="110" t="s">
        <v>149</v>
      </c>
      <c r="D105" s="110" t="s">
        <v>120</v>
      </c>
      <c r="E105" s="111" t="s">
        <v>150</v>
      </c>
      <c r="F105" s="112" t="s">
        <v>151</v>
      </c>
      <c r="G105" s="113" t="s">
        <v>147</v>
      </c>
      <c r="H105" s="114">
        <v>1</v>
      </c>
      <c r="I105" s="115"/>
      <c r="J105" s="115">
        <f>ROUND(I105*H105,2)</f>
        <v>0</v>
      </c>
      <c r="K105" s="112" t="s">
        <v>3</v>
      </c>
      <c r="L105" s="25"/>
      <c r="M105" s="45" t="s">
        <v>3</v>
      </c>
      <c r="N105" s="116" t="s">
        <v>44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AR105" s="14" t="s">
        <v>125</v>
      </c>
      <c r="AT105" s="14" t="s">
        <v>120</v>
      </c>
      <c r="AU105" s="14" t="s">
        <v>78</v>
      </c>
      <c r="AY105" s="14" t="s">
        <v>119</v>
      </c>
      <c r="BE105" s="119">
        <f>IF(N105="základní",J105,0)</f>
        <v>0</v>
      </c>
      <c r="BF105" s="119">
        <f>IF(N105="snížená",J105,0)</f>
        <v>0</v>
      </c>
      <c r="BG105" s="119">
        <f>IF(N105="zákl. přenesená",J105,0)</f>
        <v>0</v>
      </c>
      <c r="BH105" s="119">
        <f>IF(N105="sníž. přenesená",J105,0)</f>
        <v>0</v>
      </c>
      <c r="BI105" s="119">
        <f>IF(N105="nulová",J105,0)</f>
        <v>0</v>
      </c>
      <c r="BJ105" s="14" t="s">
        <v>78</v>
      </c>
      <c r="BK105" s="119">
        <f>ROUND(I105*H105,2)</f>
        <v>0</v>
      </c>
      <c r="BL105" s="14" t="s">
        <v>125</v>
      </c>
      <c r="BM105" s="14" t="s">
        <v>152</v>
      </c>
    </row>
    <row r="106" spans="2:65" s="1" customFormat="1" ht="19.5" x14ac:dyDescent="0.2">
      <c r="B106" s="25"/>
      <c r="D106" s="120" t="s">
        <v>142</v>
      </c>
      <c r="F106" s="121" t="s">
        <v>143</v>
      </c>
      <c r="L106" s="25"/>
      <c r="M106" s="122"/>
      <c r="N106" s="46"/>
      <c r="O106" s="46"/>
      <c r="P106" s="46"/>
      <c r="Q106" s="46"/>
      <c r="R106" s="46"/>
      <c r="S106" s="46"/>
      <c r="T106" s="47"/>
      <c r="AT106" s="14" t="s">
        <v>142</v>
      </c>
      <c r="AU106" s="14" t="s">
        <v>78</v>
      </c>
    </row>
    <row r="107" spans="2:65" s="1" customFormat="1" ht="16.5" customHeight="1" x14ac:dyDescent="0.2">
      <c r="B107" s="109"/>
      <c r="C107" s="110" t="s">
        <v>153</v>
      </c>
      <c r="D107" s="110" t="s">
        <v>120</v>
      </c>
      <c r="E107" s="111" t="s">
        <v>154</v>
      </c>
      <c r="F107" s="112" t="s">
        <v>155</v>
      </c>
      <c r="G107" s="113" t="s">
        <v>156</v>
      </c>
      <c r="H107" s="114">
        <v>67</v>
      </c>
      <c r="I107" s="115"/>
      <c r="J107" s="115">
        <f>ROUND(I107*H107,2)</f>
        <v>0</v>
      </c>
      <c r="K107" s="112" t="s">
        <v>124</v>
      </c>
      <c r="L107" s="25"/>
      <c r="M107" s="45" t="s">
        <v>3</v>
      </c>
      <c r="N107" s="116" t="s">
        <v>44</v>
      </c>
      <c r="O107" s="117">
        <v>0</v>
      </c>
      <c r="P107" s="117">
        <f>O107*H107</f>
        <v>0</v>
      </c>
      <c r="Q107" s="117">
        <v>0</v>
      </c>
      <c r="R107" s="117">
        <f>Q107*H107</f>
        <v>0</v>
      </c>
      <c r="S107" s="117">
        <v>0</v>
      </c>
      <c r="T107" s="118">
        <f>S107*H107</f>
        <v>0</v>
      </c>
      <c r="AR107" s="14" t="s">
        <v>125</v>
      </c>
      <c r="AT107" s="14" t="s">
        <v>120</v>
      </c>
      <c r="AU107" s="14" t="s">
        <v>78</v>
      </c>
      <c r="AY107" s="14" t="s">
        <v>119</v>
      </c>
      <c r="BE107" s="119">
        <f>IF(N107="základní",J107,0)</f>
        <v>0</v>
      </c>
      <c r="BF107" s="119">
        <f>IF(N107="snížená",J107,0)</f>
        <v>0</v>
      </c>
      <c r="BG107" s="119">
        <f>IF(N107="zákl. přenesená",J107,0)</f>
        <v>0</v>
      </c>
      <c r="BH107" s="119">
        <f>IF(N107="sníž. přenesená",J107,0)</f>
        <v>0</v>
      </c>
      <c r="BI107" s="119">
        <f>IF(N107="nulová",J107,0)</f>
        <v>0</v>
      </c>
      <c r="BJ107" s="14" t="s">
        <v>78</v>
      </c>
      <c r="BK107" s="119">
        <f>ROUND(I107*H107,2)</f>
        <v>0</v>
      </c>
      <c r="BL107" s="14" t="s">
        <v>125</v>
      </c>
      <c r="BM107" s="14" t="s">
        <v>157</v>
      </c>
    </row>
    <row r="108" spans="2:65" s="9" customFormat="1" ht="25.9" customHeight="1" x14ac:dyDescent="0.2">
      <c r="B108" s="99"/>
      <c r="D108" s="100" t="s">
        <v>72</v>
      </c>
      <c r="E108" s="101" t="s">
        <v>158</v>
      </c>
      <c r="F108" s="101" t="s">
        <v>159</v>
      </c>
      <c r="J108" s="102">
        <f>BK108</f>
        <v>0</v>
      </c>
      <c r="L108" s="99"/>
      <c r="M108" s="103"/>
      <c r="N108" s="104"/>
      <c r="O108" s="104"/>
      <c r="P108" s="105">
        <f>SUM(P109:P173)</f>
        <v>18439.459959000007</v>
      </c>
      <c r="Q108" s="104"/>
      <c r="R108" s="105">
        <f>SUM(R109:R173)</f>
        <v>4.8185705567999992</v>
      </c>
      <c r="S108" s="104"/>
      <c r="T108" s="106">
        <f>SUM(T109:T173)</f>
        <v>0</v>
      </c>
      <c r="AR108" s="100" t="s">
        <v>78</v>
      </c>
      <c r="AT108" s="107" t="s">
        <v>72</v>
      </c>
      <c r="AU108" s="107" t="s">
        <v>73</v>
      </c>
      <c r="AY108" s="100" t="s">
        <v>119</v>
      </c>
      <c r="BK108" s="108">
        <f>SUM(BK109:BK173)</f>
        <v>0</v>
      </c>
    </row>
    <row r="109" spans="2:65" s="1" customFormat="1" ht="16.5" customHeight="1" x14ac:dyDescent="0.2">
      <c r="B109" s="109"/>
      <c r="C109" s="110" t="s">
        <v>160</v>
      </c>
      <c r="D109" s="110" t="s">
        <v>120</v>
      </c>
      <c r="E109" s="111" t="s">
        <v>161</v>
      </c>
      <c r="F109" s="112" t="s">
        <v>162</v>
      </c>
      <c r="G109" s="113" t="s">
        <v>163</v>
      </c>
      <c r="H109" s="114">
        <v>7513</v>
      </c>
      <c r="I109" s="115"/>
      <c r="J109" s="115">
        <f>ROUND(I109*H109,2)</f>
        <v>0</v>
      </c>
      <c r="K109" s="112" t="s">
        <v>124</v>
      </c>
      <c r="L109" s="25"/>
      <c r="M109" s="45" t="s">
        <v>3</v>
      </c>
      <c r="N109" s="116" t="s">
        <v>44</v>
      </c>
      <c r="O109" s="117">
        <v>0.38100000000000001</v>
      </c>
      <c r="P109" s="117">
        <f>O109*H109</f>
        <v>2862.453</v>
      </c>
      <c r="Q109" s="117">
        <v>0</v>
      </c>
      <c r="R109" s="117">
        <f>Q109*H109</f>
        <v>0</v>
      </c>
      <c r="S109" s="117">
        <v>0</v>
      </c>
      <c r="T109" s="118">
        <f>S109*H109</f>
        <v>0</v>
      </c>
      <c r="AR109" s="14" t="s">
        <v>134</v>
      </c>
      <c r="AT109" s="14" t="s">
        <v>120</v>
      </c>
      <c r="AU109" s="14" t="s">
        <v>78</v>
      </c>
      <c r="AY109" s="14" t="s">
        <v>119</v>
      </c>
      <c r="BE109" s="119">
        <f>IF(N109="základní",J109,0)</f>
        <v>0</v>
      </c>
      <c r="BF109" s="119">
        <f>IF(N109="snížená",J109,0)</f>
        <v>0</v>
      </c>
      <c r="BG109" s="119">
        <f>IF(N109="zákl. přenesená",J109,0)</f>
        <v>0</v>
      </c>
      <c r="BH109" s="119">
        <f>IF(N109="sníž. přenesená",J109,0)</f>
        <v>0</v>
      </c>
      <c r="BI109" s="119">
        <f>IF(N109="nulová",J109,0)</f>
        <v>0</v>
      </c>
      <c r="BJ109" s="14" t="s">
        <v>78</v>
      </c>
      <c r="BK109" s="119">
        <f>ROUND(I109*H109,2)</f>
        <v>0</v>
      </c>
      <c r="BL109" s="14" t="s">
        <v>134</v>
      </c>
      <c r="BM109" s="14" t="s">
        <v>164</v>
      </c>
    </row>
    <row r="110" spans="2:65" s="10" customFormat="1" x14ac:dyDescent="0.2">
      <c r="B110" s="123"/>
      <c r="D110" s="120" t="s">
        <v>165</v>
      </c>
      <c r="E110" s="124" t="s">
        <v>3</v>
      </c>
      <c r="F110" s="125" t="s">
        <v>166</v>
      </c>
      <c r="H110" s="126">
        <v>7513</v>
      </c>
      <c r="L110" s="123"/>
      <c r="M110" s="127"/>
      <c r="N110" s="128"/>
      <c r="O110" s="128"/>
      <c r="P110" s="128"/>
      <c r="Q110" s="128"/>
      <c r="R110" s="128"/>
      <c r="S110" s="128"/>
      <c r="T110" s="129"/>
      <c r="AT110" s="124" t="s">
        <v>165</v>
      </c>
      <c r="AU110" s="124" t="s">
        <v>78</v>
      </c>
      <c r="AV110" s="10" t="s">
        <v>80</v>
      </c>
      <c r="AW110" s="10" t="s">
        <v>35</v>
      </c>
      <c r="AX110" s="10" t="s">
        <v>78</v>
      </c>
      <c r="AY110" s="124" t="s">
        <v>119</v>
      </c>
    </row>
    <row r="111" spans="2:65" s="11" customFormat="1" x14ac:dyDescent="0.2">
      <c r="B111" s="130"/>
      <c r="D111" s="120" t="s">
        <v>165</v>
      </c>
      <c r="E111" s="131" t="s">
        <v>3</v>
      </c>
      <c r="F111" s="132" t="s">
        <v>167</v>
      </c>
      <c r="H111" s="131" t="s">
        <v>3</v>
      </c>
      <c r="L111" s="130"/>
      <c r="M111" s="133"/>
      <c r="N111" s="134"/>
      <c r="O111" s="134"/>
      <c r="P111" s="134"/>
      <c r="Q111" s="134"/>
      <c r="R111" s="134"/>
      <c r="S111" s="134"/>
      <c r="T111" s="135"/>
      <c r="AT111" s="131" t="s">
        <v>165</v>
      </c>
      <c r="AU111" s="131" t="s">
        <v>78</v>
      </c>
      <c r="AV111" s="11" t="s">
        <v>78</v>
      </c>
      <c r="AW111" s="11" t="s">
        <v>35</v>
      </c>
      <c r="AX111" s="11" t="s">
        <v>73</v>
      </c>
      <c r="AY111" s="131" t="s">
        <v>119</v>
      </c>
    </row>
    <row r="112" spans="2:65" s="1" customFormat="1" ht="22.5" customHeight="1" x14ac:dyDescent="0.2">
      <c r="B112" s="109"/>
      <c r="C112" s="110" t="s">
        <v>168</v>
      </c>
      <c r="D112" s="110" t="s">
        <v>120</v>
      </c>
      <c r="E112" s="111" t="s">
        <v>169</v>
      </c>
      <c r="F112" s="112" t="s">
        <v>170</v>
      </c>
      <c r="G112" s="113" t="s">
        <v>163</v>
      </c>
      <c r="H112" s="114">
        <v>233</v>
      </c>
      <c r="I112" s="115"/>
      <c r="J112" s="115">
        <f>ROUND(I112*H112,2)</f>
        <v>0</v>
      </c>
      <c r="K112" s="112" t="s">
        <v>124</v>
      </c>
      <c r="L112" s="25"/>
      <c r="M112" s="45" t="s">
        <v>3</v>
      </c>
      <c r="N112" s="116" t="s">
        <v>44</v>
      </c>
      <c r="O112" s="117">
        <v>2.1539999999999999</v>
      </c>
      <c r="P112" s="117">
        <f>O112*H112</f>
        <v>501.88200000000001</v>
      </c>
      <c r="Q112" s="117">
        <v>0</v>
      </c>
      <c r="R112" s="117">
        <f>Q112*H112</f>
        <v>0</v>
      </c>
      <c r="S112" s="117">
        <v>0</v>
      </c>
      <c r="T112" s="118">
        <f>S112*H112</f>
        <v>0</v>
      </c>
      <c r="AR112" s="14" t="s">
        <v>134</v>
      </c>
      <c r="AT112" s="14" t="s">
        <v>120</v>
      </c>
      <c r="AU112" s="14" t="s">
        <v>78</v>
      </c>
      <c r="AY112" s="14" t="s">
        <v>119</v>
      </c>
      <c r="BE112" s="119">
        <f>IF(N112="základní",J112,0)</f>
        <v>0</v>
      </c>
      <c r="BF112" s="119">
        <f>IF(N112="snížená",J112,0)</f>
        <v>0</v>
      </c>
      <c r="BG112" s="119">
        <f>IF(N112="zákl. přenesená",J112,0)</f>
        <v>0</v>
      </c>
      <c r="BH112" s="119">
        <f>IF(N112="sníž. přenesená",J112,0)</f>
        <v>0</v>
      </c>
      <c r="BI112" s="119">
        <f>IF(N112="nulová",J112,0)</f>
        <v>0</v>
      </c>
      <c r="BJ112" s="14" t="s">
        <v>78</v>
      </c>
      <c r="BK112" s="119">
        <f>ROUND(I112*H112,2)</f>
        <v>0</v>
      </c>
      <c r="BL112" s="14" t="s">
        <v>134</v>
      </c>
      <c r="BM112" s="14" t="s">
        <v>171</v>
      </c>
    </row>
    <row r="113" spans="2:65" s="1" customFormat="1" ht="29.25" x14ac:dyDescent="0.2">
      <c r="B113" s="25"/>
      <c r="D113" s="120" t="s">
        <v>172</v>
      </c>
      <c r="F113" s="121" t="s">
        <v>173</v>
      </c>
      <c r="L113" s="25"/>
      <c r="M113" s="122"/>
      <c r="N113" s="46"/>
      <c r="O113" s="46"/>
      <c r="P113" s="46"/>
      <c r="Q113" s="46"/>
      <c r="R113" s="46"/>
      <c r="S113" s="46"/>
      <c r="T113" s="47"/>
      <c r="AT113" s="14" t="s">
        <v>172</v>
      </c>
      <c r="AU113" s="14" t="s">
        <v>78</v>
      </c>
    </row>
    <row r="114" spans="2:65" s="10" customFormat="1" x14ac:dyDescent="0.2">
      <c r="B114" s="123"/>
      <c r="D114" s="120" t="s">
        <v>165</v>
      </c>
      <c r="E114" s="124" t="s">
        <v>3</v>
      </c>
      <c r="F114" s="125" t="s">
        <v>174</v>
      </c>
      <c r="H114" s="126">
        <v>233</v>
      </c>
      <c r="L114" s="123"/>
      <c r="M114" s="127"/>
      <c r="N114" s="128"/>
      <c r="O114" s="128"/>
      <c r="P114" s="128"/>
      <c r="Q114" s="128"/>
      <c r="R114" s="128"/>
      <c r="S114" s="128"/>
      <c r="T114" s="129"/>
      <c r="AT114" s="124" t="s">
        <v>165</v>
      </c>
      <c r="AU114" s="124" t="s">
        <v>78</v>
      </c>
      <c r="AV114" s="10" t="s">
        <v>80</v>
      </c>
      <c r="AW114" s="10" t="s">
        <v>35</v>
      </c>
      <c r="AX114" s="10" t="s">
        <v>78</v>
      </c>
      <c r="AY114" s="124" t="s">
        <v>119</v>
      </c>
    </row>
    <row r="115" spans="2:65" s="11" customFormat="1" x14ac:dyDescent="0.2">
      <c r="B115" s="130"/>
      <c r="D115" s="120" t="s">
        <v>165</v>
      </c>
      <c r="E115" s="131" t="s">
        <v>3</v>
      </c>
      <c r="F115" s="132" t="s">
        <v>167</v>
      </c>
      <c r="H115" s="131" t="s">
        <v>3</v>
      </c>
      <c r="L115" s="130"/>
      <c r="M115" s="133"/>
      <c r="N115" s="134"/>
      <c r="O115" s="134"/>
      <c r="P115" s="134"/>
      <c r="Q115" s="134"/>
      <c r="R115" s="134"/>
      <c r="S115" s="134"/>
      <c r="T115" s="135"/>
      <c r="AT115" s="131" t="s">
        <v>165</v>
      </c>
      <c r="AU115" s="131" t="s">
        <v>78</v>
      </c>
      <c r="AV115" s="11" t="s">
        <v>78</v>
      </c>
      <c r="AW115" s="11" t="s">
        <v>35</v>
      </c>
      <c r="AX115" s="11" t="s">
        <v>73</v>
      </c>
      <c r="AY115" s="131" t="s">
        <v>119</v>
      </c>
    </row>
    <row r="116" spans="2:65" s="1" customFormat="1" ht="16.5" customHeight="1" x14ac:dyDescent="0.2">
      <c r="B116" s="109"/>
      <c r="C116" s="110" t="s">
        <v>175</v>
      </c>
      <c r="D116" s="110" t="s">
        <v>120</v>
      </c>
      <c r="E116" s="111" t="s">
        <v>176</v>
      </c>
      <c r="F116" s="112" t="s">
        <v>177</v>
      </c>
      <c r="G116" s="113" t="s">
        <v>163</v>
      </c>
      <c r="H116" s="114">
        <v>2004</v>
      </c>
      <c r="I116" s="115"/>
      <c r="J116" s="115">
        <f>ROUND(I116*H116,2)</f>
        <v>0</v>
      </c>
      <c r="K116" s="112" t="s">
        <v>124</v>
      </c>
      <c r="L116" s="25"/>
      <c r="M116" s="45" t="s">
        <v>3</v>
      </c>
      <c r="N116" s="116" t="s">
        <v>44</v>
      </c>
      <c r="O116" s="117">
        <v>0.50600000000000001</v>
      </c>
      <c r="P116" s="117">
        <f>O116*H116</f>
        <v>1014.024</v>
      </c>
      <c r="Q116" s="117">
        <v>0</v>
      </c>
      <c r="R116" s="117">
        <f>Q116*H116</f>
        <v>0</v>
      </c>
      <c r="S116" s="117">
        <v>0</v>
      </c>
      <c r="T116" s="118">
        <f>S116*H116</f>
        <v>0</v>
      </c>
      <c r="AR116" s="14" t="s">
        <v>134</v>
      </c>
      <c r="AT116" s="14" t="s">
        <v>120</v>
      </c>
      <c r="AU116" s="14" t="s">
        <v>78</v>
      </c>
      <c r="AY116" s="14" t="s">
        <v>119</v>
      </c>
      <c r="BE116" s="119">
        <f>IF(N116="základní",J116,0)</f>
        <v>0</v>
      </c>
      <c r="BF116" s="119">
        <f>IF(N116="snížená",J116,0)</f>
        <v>0</v>
      </c>
      <c r="BG116" s="119">
        <f>IF(N116="zákl. přenesená",J116,0)</f>
        <v>0</v>
      </c>
      <c r="BH116" s="119">
        <f>IF(N116="sníž. přenesená",J116,0)</f>
        <v>0</v>
      </c>
      <c r="BI116" s="119">
        <f>IF(N116="nulová",J116,0)</f>
        <v>0</v>
      </c>
      <c r="BJ116" s="14" t="s">
        <v>78</v>
      </c>
      <c r="BK116" s="119">
        <f>ROUND(I116*H116,2)</f>
        <v>0</v>
      </c>
      <c r="BL116" s="14" t="s">
        <v>134</v>
      </c>
      <c r="BM116" s="14" t="s">
        <v>178</v>
      </c>
    </row>
    <row r="117" spans="2:65" s="10" customFormat="1" x14ac:dyDescent="0.2">
      <c r="B117" s="123"/>
      <c r="D117" s="120" t="s">
        <v>165</v>
      </c>
      <c r="E117" s="124" t="s">
        <v>3</v>
      </c>
      <c r="F117" s="125" t="s">
        <v>179</v>
      </c>
      <c r="H117" s="126">
        <v>2004</v>
      </c>
      <c r="L117" s="123"/>
      <c r="M117" s="127"/>
      <c r="N117" s="128"/>
      <c r="O117" s="128"/>
      <c r="P117" s="128"/>
      <c r="Q117" s="128"/>
      <c r="R117" s="128"/>
      <c r="S117" s="128"/>
      <c r="T117" s="129"/>
      <c r="AT117" s="124" t="s">
        <v>165</v>
      </c>
      <c r="AU117" s="124" t="s">
        <v>78</v>
      </c>
      <c r="AV117" s="10" t="s">
        <v>80</v>
      </c>
      <c r="AW117" s="10" t="s">
        <v>35</v>
      </c>
      <c r="AX117" s="10" t="s">
        <v>78</v>
      </c>
      <c r="AY117" s="124" t="s">
        <v>119</v>
      </c>
    </row>
    <row r="118" spans="2:65" s="11" customFormat="1" x14ac:dyDescent="0.2">
      <c r="B118" s="130"/>
      <c r="D118" s="120" t="s">
        <v>165</v>
      </c>
      <c r="E118" s="131" t="s">
        <v>3</v>
      </c>
      <c r="F118" s="132" t="s">
        <v>167</v>
      </c>
      <c r="H118" s="131" t="s">
        <v>3</v>
      </c>
      <c r="L118" s="130"/>
      <c r="M118" s="133"/>
      <c r="N118" s="134"/>
      <c r="O118" s="134"/>
      <c r="P118" s="134"/>
      <c r="Q118" s="134"/>
      <c r="R118" s="134"/>
      <c r="S118" s="134"/>
      <c r="T118" s="135"/>
      <c r="AT118" s="131" t="s">
        <v>165</v>
      </c>
      <c r="AU118" s="131" t="s">
        <v>78</v>
      </c>
      <c r="AV118" s="11" t="s">
        <v>78</v>
      </c>
      <c r="AW118" s="11" t="s">
        <v>35</v>
      </c>
      <c r="AX118" s="11" t="s">
        <v>73</v>
      </c>
      <c r="AY118" s="131" t="s">
        <v>119</v>
      </c>
    </row>
    <row r="119" spans="2:65" s="1" customFormat="1" ht="22.5" customHeight="1" x14ac:dyDescent="0.2">
      <c r="B119" s="109"/>
      <c r="C119" s="110" t="s">
        <v>180</v>
      </c>
      <c r="D119" s="110" t="s">
        <v>120</v>
      </c>
      <c r="E119" s="111" t="s">
        <v>181</v>
      </c>
      <c r="F119" s="112" t="s">
        <v>182</v>
      </c>
      <c r="G119" s="113" t="s">
        <v>163</v>
      </c>
      <c r="H119" s="114">
        <v>62</v>
      </c>
      <c r="I119" s="115"/>
      <c r="J119" s="115">
        <f>ROUND(I119*H119,2)</f>
        <v>0</v>
      </c>
      <c r="K119" s="112" t="s">
        <v>124</v>
      </c>
      <c r="L119" s="25"/>
      <c r="M119" s="45" t="s">
        <v>3</v>
      </c>
      <c r="N119" s="116" t="s">
        <v>44</v>
      </c>
      <c r="O119" s="117">
        <v>3.9420000000000002</v>
      </c>
      <c r="P119" s="117">
        <f>O119*H119</f>
        <v>244.404</v>
      </c>
      <c r="Q119" s="117">
        <v>0</v>
      </c>
      <c r="R119" s="117">
        <f>Q119*H119</f>
        <v>0</v>
      </c>
      <c r="S119" s="117">
        <v>0</v>
      </c>
      <c r="T119" s="118">
        <f>S119*H119</f>
        <v>0</v>
      </c>
      <c r="AR119" s="14" t="s">
        <v>134</v>
      </c>
      <c r="AT119" s="14" t="s">
        <v>120</v>
      </c>
      <c r="AU119" s="14" t="s">
        <v>78</v>
      </c>
      <c r="AY119" s="14" t="s">
        <v>119</v>
      </c>
      <c r="BE119" s="119">
        <f>IF(N119="základní",J119,0)</f>
        <v>0</v>
      </c>
      <c r="BF119" s="119">
        <f>IF(N119="snížená",J119,0)</f>
        <v>0</v>
      </c>
      <c r="BG119" s="119">
        <f>IF(N119="zákl. přenesená",J119,0)</f>
        <v>0</v>
      </c>
      <c r="BH119" s="119">
        <f>IF(N119="sníž. přenesená",J119,0)</f>
        <v>0</v>
      </c>
      <c r="BI119" s="119">
        <f>IF(N119="nulová",J119,0)</f>
        <v>0</v>
      </c>
      <c r="BJ119" s="14" t="s">
        <v>78</v>
      </c>
      <c r="BK119" s="119">
        <f>ROUND(I119*H119,2)</f>
        <v>0</v>
      </c>
      <c r="BL119" s="14" t="s">
        <v>134</v>
      </c>
      <c r="BM119" s="14" t="s">
        <v>183</v>
      </c>
    </row>
    <row r="120" spans="2:65" s="1" customFormat="1" ht="29.25" x14ac:dyDescent="0.2">
      <c r="B120" s="25"/>
      <c r="D120" s="120" t="s">
        <v>172</v>
      </c>
      <c r="F120" s="121" t="s">
        <v>173</v>
      </c>
      <c r="L120" s="25"/>
      <c r="M120" s="122"/>
      <c r="N120" s="46"/>
      <c r="O120" s="46"/>
      <c r="P120" s="46"/>
      <c r="Q120" s="46"/>
      <c r="R120" s="46"/>
      <c r="S120" s="46"/>
      <c r="T120" s="47"/>
      <c r="AT120" s="14" t="s">
        <v>172</v>
      </c>
      <c r="AU120" s="14" t="s">
        <v>78</v>
      </c>
    </row>
    <row r="121" spans="2:65" s="10" customFormat="1" x14ac:dyDescent="0.2">
      <c r="B121" s="123"/>
      <c r="D121" s="120" t="s">
        <v>165</v>
      </c>
      <c r="E121" s="124" t="s">
        <v>3</v>
      </c>
      <c r="F121" s="125" t="s">
        <v>184</v>
      </c>
      <c r="H121" s="126">
        <v>62</v>
      </c>
      <c r="L121" s="123"/>
      <c r="M121" s="127"/>
      <c r="N121" s="128"/>
      <c r="O121" s="128"/>
      <c r="P121" s="128"/>
      <c r="Q121" s="128"/>
      <c r="R121" s="128"/>
      <c r="S121" s="128"/>
      <c r="T121" s="129"/>
      <c r="AT121" s="124" t="s">
        <v>165</v>
      </c>
      <c r="AU121" s="124" t="s">
        <v>78</v>
      </c>
      <c r="AV121" s="10" t="s">
        <v>80</v>
      </c>
      <c r="AW121" s="10" t="s">
        <v>35</v>
      </c>
      <c r="AX121" s="10" t="s">
        <v>78</v>
      </c>
      <c r="AY121" s="124" t="s">
        <v>119</v>
      </c>
    </row>
    <row r="122" spans="2:65" s="11" customFormat="1" x14ac:dyDescent="0.2">
      <c r="B122" s="130"/>
      <c r="D122" s="120" t="s">
        <v>165</v>
      </c>
      <c r="E122" s="131" t="s">
        <v>3</v>
      </c>
      <c r="F122" s="132" t="s">
        <v>167</v>
      </c>
      <c r="H122" s="131" t="s">
        <v>3</v>
      </c>
      <c r="L122" s="130"/>
      <c r="M122" s="133"/>
      <c r="N122" s="134"/>
      <c r="O122" s="134"/>
      <c r="P122" s="134"/>
      <c r="Q122" s="134"/>
      <c r="R122" s="134"/>
      <c r="S122" s="134"/>
      <c r="T122" s="135"/>
      <c r="AT122" s="131" t="s">
        <v>165</v>
      </c>
      <c r="AU122" s="131" t="s">
        <v>78</v>
      </c>
      <c r="AV122" s="11" t="s">
        <v>78</v>
      </c>
      <c r="AW122" s="11" t="s">
        <v>35</v>
      </c>
      <c r="AX122" s="11" t="s">
        <v>73</v>
      </c>
      <c r="AY122" s="131" t="s">
        <v>119</v>
      </c>
    </row>
    <row r="123" spans="2:65" s="1" customFormat="1" ht="16.5" customHeight="1" x14ac:dyDescent="0.2">
      <c r="B123" s="109"/>
      <c r="C123" s="110" t="s">
        <v>185</v>
      </c>
      <c r="D123" s="110" t="s">
        <v>120</v>
      </c>
      <c r="E123" s="111" t="s">
        <v>186</v>
      </c>
      <c r="F123" s="112" t="s">
        <v>187</v>
      </c>
      <c r="G123" s="113" t="s">
        <v>163</v>
      </c>
      <c r="H123" s="114">
        <v>191</v>
      </c>
      <c r="I123" s="115"/>
      <c r="J123" s="115">
        <f>ROUND(I123*H123,2)</f>
        <v>0</v>
      </c>
      <c r="K123" s="112" t="s">
        <v>124</v>
      </c>
      <c r="L123" s="25"/>
      <c r="M123" s="45" t="s">
        <v>3</v>
      </c>
      <c r="N123" s="116" t="s">
        <v>44</v>
      </c>
      <c r="O123" s="117">
        <v>0.628</v>
      </c>
      <c r="P123" s="117">
        <f>O123*H123</f>
        <v>119.94800000000001</v>
      </c>
      <c r="Q123" s="117">
        <v>1.26668448E-2</v>
      </c>
      <c r="R123" s="117">
        <f>Q123*H123</f>
        <v>2.4193673568</v>
      </c>
      <c r="S123" s="117">
        <v>0</v>
      </c>
      <c r="T123" s="118">
        <f>S123*H123</f>
        <v>0</v>
      </c>
      <c r="AR123" s="14" t="s">
        <v>134</v>
      </c>
      <c r="AT123" s="14" t="s">
        <v>120</v>
      </c>
      <c r="AU123" s="14" t="s">
        <v>78</v>
      </c>
      <c r="AY123" s="14" t="s">
        <v>119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4" t="s">
        <v>78</v>
      </c>
      <c r="BK123" s="119">
        <f>ROUND(I123*H123,2)</f>
        <v>0</v>
      </c>
      <c r="BL123" s="14" t="s">
        <v>134</v>
      </c>
      <c r="BM123" s="14" t="s">
        <v>188</v>
      </c>
    </row>
    <row r="124" spans="2:65" s="10" customFormat="1" x14ac:dyDescent="0.2">
      <c r="B124" s="123"/>
      <c r="D124" s="120" t="s">
        <v>165</v>
      </c>
      <c r="E124" s="124" t="s">
        <v>3</v>
      </c>
      <c r="F124" s="125" t="s">
        <v>189</v>
      </c>
      <c r="H124" s="126">
        <v>191</v>
      </c>
      <c r="L124" s="123"/>
      <c r="M124" s="127"/>
      <c r="N124" s="128"/>
      <c r="O124" s="128"/>
      <c r="P124" s="128"/>
      <c r="Q124" s="128"/>
      <c r="R124" s="128"/>
      <c r="S124" s="128"/>
      <c r="T124" s="129"/>
      <c r="AT124" s="124" t="s">
        <v>165</v>
      </c>
      <c r="AU124" s="124" t="s">
        <v>78</v>
      </c>
      <c r="AV124" s="10" t="s">
        <v>80</v>
      </c>
      <c r="AW124" s="10" t="s">
        <v>35</v>
      </c>
      <c r="AX124" s="10" t="s">
        <v>78</v>
      </c>
      <c r="AY124" s="124" t="s">
        <v>119</v>
      </c>
    </row>
    <row r="125" spans="2:65" s="11" customFormat="1" x14ac:dyDescent="0.2">
      <c r="B125" s="130"/>
      <c r="D125" s="120" t="s">
        <v>165</v>
      </c>
      <c r="E125" s="131" t="s">
        <v>3</v>
      </c>
      <c r="F125" s="132" t="s">
        <v>167</v>
      </c>
      <c r="H125" s="131" t="s">
        <v>3</v>
      </c>
      <c r="L125" s="130"/>
      <c r="M125" s="133"/>
      <c r="N125" s="134"/>
      <c r="O125" s="134"/>
      <c r="P125" s="134"/>
      <c r="Q125" s="134"/>
      <c r="R125" s="134"/>
      <c r="S125" s="134"/>
      <c r="T125" s="135"/>
      <c r="AT125" s="131" t="s">
        <v>165</v>
      </c>
      <c r="AU125" s="131" t="s">
        <v>78</v>
      </c>
      <c r="AV125" s="11" t="s">
        <v>78</v>
      </c>
      <c r="AW125" s="11" t="s">
        <v>35</v>
      </c>
      <c r="AX125" s="11" t="s">
        <v>73</v>
      </c>
      <c r="AY125" s="131" t="s">
        <v>119</v>
      </c>
    </row>
    <row r="126" spans="2:65" s="1" customFormat="1" ht="16.5" customHeight="1" x14ac:dyDescent="0.2">
      <c r="B126" s="109"/>
      <c r="C126" s="110" t="s">
        <v>190</v>
      </c>
      <c r="D126" s="110" t="s">
        <v>120</v>
      </c>
      <c r="E126" s="111" t="s">
        <v>191</v>
      </c>
      <c r="F126" s="112" t="s">
        <v>192</v>
      </c>
      <c r="G126" s="113" t="s">
        <v>193</v>
      </c>
      <c r="H126" s="114">
        <v>582</v>
      </c>
      <c r="I126" s="115"/>
      <c r="J126" s="115">
        <f>ROUND(I126*H126,2)</f>
        <v>0</v>
      </c>
      <c r="K126" s="112" t="s">
        <v>124</v>
      </c>
      <c r="L126" s="25"/>
      <c r="M126" s="45" t="s">
        <v>3</v>
      </c>
      <c r="N126" s="116" t="s">
        <v>44</v>
      </c>
      <c r="O126" s="117">
        <v>1</v>
      </c>
      <c r="P126" s="117">
        <f>O126*H126</f>
        <v>582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AR126" s="14" t="s">
        <v>134</v>
      </c>
      <c r="AT126" s="14" t="s">
        <v>120</v>
      </c>
      <c r="AU126" s="14" t="s">
        <v>78</v>
      </c>
      <c r="AY126" s="14" t="s">
        <v>119</v>
      </c>
      <c r="BE126" s="119">
        <f>IF(N126="základní",J126,0)</f>
        <v>0</v>
      </c>
      <c r="BF126" s="119">
        <f>IF(N126="snížená",J126,0)</f>
        <v>0</v>
      </c>
      <c r="BG126" s="119">
        <f>IF(N126="zákl. přenesená",J126,0)</f>
        <v>0</v>
      </c>
      <c r="BH126" s="119">
        <f>IF(N126="sníž. přenesená",J126,0)</f>
        <v>0</v>
      </c>
      <c r="BI126" s="119">
        <f>IF(N126="nulová",J126,0)</f>
        <v>0</v>
      </c>
      <c r="BJ126" s="14" t="s">
        <v>78</v>
      </c>
      <c r="BK126" s="119">
        <f>ROUND(I126*H126,2)</f>
        <v>0</v>
      </c>
      <c r="BL126" s="14" t="s">
        <v>134</v>
      </c>
      <c r="BM126" s="14" t="s">
        <v>194</v>
      </c>
    </row>
    <row r="127" spans="2:65" s="10" customFormat="1" x14ac:dyDescent="0.2">
      <c r="B127" s="123"/>
      <c r="D127" s="120" t="s">
        <v>165</v>
      </c>
      <c r="E127" s="124" t="s">
        <v>3</v>
      </c>
      <c r="F127" s="125" t="s">
        <v>195</v>
      </c>
      <c r="H127" s="126">
        <v>582</v>
      </c>
      <c r="L127" s="123"/>
      <c r="M127" s="127"/>
      <c r="N127" s="128"/>
      <c r="O127" s="128"/>
      <c r="P127" s="128"/>
      <c r="Q127" s="128"/>
      <c r="R127" s="128"/>
      <c r="S127" s="128"/>
      <c r="T127" s="129"/>
      <c r="AT127" s="124" t="s">
        <v>165</v>
      </c>
      <c r="AU127" s="124" t="s">
        <v>78</v>
      </c>
      <c r="AV127" s="10" t="s">
        <v>80</v>
      </c>
      <c r="AW127" s="10" t="s">
        <v>35</v>
      </c>
      <c r="AX127" s="10" t="s">
        <v>78</v>
      </c>
      <c r="AY127" s="124" t="s">
        <v>119</v>
      </c>
    </row>
    <row r="128" spans="2:65" s="11" customFormat="1" x14ac:dyDescent="0.2">
      <c r="B128" s="130"/>
      <c r="D128" s="120" t="s">
        <v>165</v>
      </c>
      <c r="E128" s="131" t="s">
        <v>3</v>
      </c>
      <c r="F128" s="132" t="s">
        <v>167</v>
      </c>
      <c r="H128" s="131" t="s">
        <v>3</v>
      </c>
      <c r="L128" s="130"/>
      <c r="M128" s="133"/>
      <c r="N128" s="134"/>
      <c r="O128" s="134"/>
      <c r="P128" s="134"/>
      <c r="Q128" s="134"/>
      <c r="R128" s="134"/>
      <c r="S128" s="134"/>
      <c r="T128" s="135"/>
      <c r="AT128" s="131" t="s">
        <v>165</v>
      </c>
      <c r="AU128" s="131" t="s">
        <v>78</v>
      </c>
      <c r="AV128" s="11" t="s">
        <v>78</v>
      </c>
      <c r="AW128" s="11" t="s">
        <v>35</v>
      </c>
      <c r="AX128" s="11" t="s">
        <v>73</v>
      </c>
      <c r="AY128" s="131" t="s">
        <v>119</v>
      </c>
    </row>
    <row r="129" spans="2:65" s="1" customFormat="1" ht="16.5" customHeight="1" x14ac:dyDescent="0.2">
      <c r="B129" s="109"/>
      <c r="C129" s="110" t="s">
        <v>9</v>
      </c>
      <c r="D129" s="110" t="s">
        <v>120</v>
      </c>
      <c r="E129" s="111" t="s">
        <v>196</v>
      </c>
      <c r="F129" s="112" t="s">
        <v>197</v>
      </c>
      <c r="G129" s="113" t="s">
        <v>198</v>
      </c>
      <c r="H129" s="114">
        <v>1555.2</v>
      </c>
      <c r="I129" s="115"/>
      <c r="J129" s="115">
        <f>ROUND(I129*H129,2)</f>
        <v>0</v>
      </c>
      <c r="K129" s="112" t="s">
        <v>124</v>
      </c>
      <c r="L129" s="25"/>
      <c r="M129" s="45" t="s">
        <v>3</v>
      </c>
      <c r="N129" s="116" t="s">
        <v>44</v>
      </c>
      <c r="O129" s="117">
        <v>1.0840000000000001</v>
      </c>
      <c r="P129" s="117">
        <f>O129*H129</f>
        <v>1685.8368000000003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AR129" s="14" t="s">
        <v>134</v>
      </c>
      <c r="AT129" s="14" t="s">
        <v>120</v>
      </c>
      <c r="AU129" s="14" t="s">
        <v>78</v>
      </c>
      <c r="AY129" s="14" t="s">
        <v>119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4" t="s">
        <v>78</v>
      </c>
      <c r="BK129" s="119">
        <f>ROUND(I129*H129,2)</f>
        <v>0</v>
      </c>
      <c r="BL129" s="14" t="s">
        <v>134</v>
      </c>
      <c r="BM129" s="14" t="s">
        <v>199</v>
      </c>
    </row>
    <row r="130" spans="2:65" s="1" customFormat="1" ht="78" x14ac:dyDescent="0.2">
      <c r="B130" s="25"/>
      <c r="D130" s="120" t="s">
        <v>172</v>
      </c>
      <c r="F130" s="121" t="s">
        <v>200</v>
      </c>
      <c r="L130" s="25"/>
      <c r="M130" s="122"/>
      <c r="N130" s="46"/>
      <c r="O130" s="46"/>
      <c r="P130" s="46"/>
      <c r="Q130" s="46"/>
      <c r="R130" s="46"/>
      <c r="S130" s="46"/>
      <c r="T130" s="47"/>
      <c r="AT130" s="14" t="s">
        <v>172</v>
      </c>
      <c r="AU130" s="14" t="s">
        <v>78</v>
      </c>
    </row>
    <row r="131" spans="2:65" s="10" customFormat="1" x14ac:dyDescent="0.2">
      <c r="B131" s="123"/>
      <c r="D131" s="120" t="s">
        <v>165</v>
      </c>
      <c r="E131" s="124" t="s">
        <v>3</v>
      </c>
      <c r="F131" s="125" t="s">
        <v>201</v>
      </c>
      <c r="H131" s="126">
        <v>1555.2</v>
      </c>
      <c r="L131" s="123"/>
      <c r="M131" s="127"/>
      <c r="N131" s="128"/>
      <c r="O131" s="128"/>
      <c r="P131" s="128"/>
      <c r="Q131" s="128"/>
      <c r="R131" s="128"/>
      <c r="S131" s="128"/>
      <c r="T131" s="129"/>
      <c r="AT131" s="124" t="s">
        <v>165</v>
      </c>
      <c r="AU131" s="124" t="s">
        <v>78</v>
      </c>
      <c r="AV131" s="10" t="s">
        <v>80</v>
      </c>
      <c r="AW131" s="10" t="s">
        <v>35</v>
      </c>
      <c r="AX131" s="10" t="s">
        <v>78</v>
      </c>
      <c r="AY131" s="124" t="s">
        <v>119</v>
      </c>
    </row>
    <row r="132" spans="2:65" s="11" customFormat="1" x14ac:dyDescent="0.2">
      <c r="B132" s="130"/>
      <c r="D132" s="120" t="s">
        <v>165</v>
      </c>
      <c r="E132" s="131" t="s">
        <v>3</v>
      </c>
      <c r="F132" s="132" t="s">
        <v>167</v>
      </c>
      <c r="H132" s="131" t="s">
        <v>3</v>
      </c>
      <c r="L132" s="130"/>
      <c r="M132" s="133"/>
      <c r="N132" s="134"/>
      <c r="O132" s="134"/>
      <c r="P132" s="134"/>
      <c r="Q132" s="134"/>
      <c r="R132" s="134"/>
      <c r="S132" s="134"/>
      <c r="T132" s="135"/>
      <c r="AT132" s="131" t="s">
        <v>165</v>
      </c>
      <c r="AU132" s="131" t="s">
        <v>78</v>
      </c>
      <c r="AV132" s="11" t="s">
        <v>78</v>
      </c>
      <c r="AW132" s="11" t="s">
        <v>35</v>
      </c>
      <c r="AX132" s="11" t="s">
        <v>73</v>
      </c>
      <c r="AY132" s="131" t="s">
        <v>119</v>
      </c>
    </row>
    <row r="133" spans="2:65" s="1" customFormat="1" ht="16.5" customHeight="1" x14ac:dyDescent="0.2">
      <c r="B133" s="109"/>
      <c r="C133" s="110" t="s">
        <v>202</v>
      </c>
      <c r="D133" s="110" t="s">
        <v>120</v>
      </c>
      <c r="E133" s="111" t="s">
        <v>203</v>
      </c>
      <c r="F133" s="112" t="s">
        <v>204</v>
      </c>
      <c r="G133" s="113" t="s">
        <v>205</v>
      </c>
      <c r="H133" s="114">
        <v>292</v>
      </c>
      <c r="I133" s="115"/>
      <c r="J133" s="115">
        <f>ROUND(I133*H133,2)</f>
        <v>0</v>
      </c>
      <c r="K133" s="112" t="s">
        <v>3</v>
      </c>
      <c r="L133" s="25"/>
      <c r="M133" s="45" t="s">
        <v>3</v>
      </c>
      <c r="N133" s="116" t="s">
        <v>44</v>
      </c>
      <c r="O133" s="117">
        <v>0</v>
      </c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AR133" s="14" t="s">
        <v>134</v>
      </c>
      <c r="AT133" s="14" t="s">
        <v>120</v>
      </c>
      <c r="AU133" s="14" t="s">
        <v>78</v>
      </c>
      <c r="AY133" s="14" t="s">
        <v>119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4" t="s">
        <v>78</v>
      </c>
      <c r="BK133" s="119">
        <f>ROUND(I133*H133,2)</f>
        <v>0</v>
      </c>
      <c r="BL133" s="14" t="s">
        <v>134</v>
      </c>
      <c r="BM133" s="14" t="s">
        <v>206</v>
      </c>
    </row>
    <row r="134" spans="2:65" s="10" customFormat="1" x14ac:dyDescent="0.2">
      <c r="B134" s="123"/>
      <c r="D134" s="120" t="s">
        <v>165</v>
      </c>
      <c r="E134" s="124" t="s">
        <v>3</v>
      </c>
      <c r="F134" s="125" t="s">
        <v>207</v>
      </c>
      <c r="H134" s="126">
        <v>292</v>
      </c>
      <c r="L134" s="123"/>
      <c r="M134" s="127"/>
      <c r="N134" s="128"/>
      <c r="O134" s="128"/>
      <c r="P134" s="128"/>
      <c r="Q134" s="128"/>
      <c r="R134" s="128"/>
      <c r="S134" s="128"/>
      <c r="T134" s="129"/>
      <c r="AT134" s="124" t="s">
        <v>165</v>
      </c>
      <c r="AU134" s="124" t="s">
        <v>78</v>
      </c>
      <c r="AV134" s="10" t="s">
        <v>80</v>
      </c>
      <c r="AW134" s="10" t="s">
        <v>35</v>
      </c>
      <c r="AX134" s="10" t="s">
        <v>78</v>
      </c>
      <c r="AY134" s="124" t="s">
        <v>119</v>
      </c>
    </row>
    <row r="135" spans="2:65" s="11" customFormat="1" x14ac:dyDescent="0.2">
      <c r="B135" s="130"/>
      <c r="D135" s="120" t="s">
        <v>165</v>
      </c>
      <c r="E135" s="131" t="s">
        <v>3</v>
      </c>
      <c r="F135" s="132" t="s">
        <v>167</v>
      </c>
      <c r="H135" s="131" t="s">
        <v>3</v>
      </c>
      <c r="L135" s="130"/>
      <c r="M135" s="133"/>
      <c r="N135" s="134"/>
      <c r="O135" s="134"/>
      <c r="P135" s="134"/>
      <c r="Q135" s="134"/>
      <c r="R135" s="134"/>
      <c r="S135" s="134"/>
      <c r="T135" s="135"/>
      <c r="AT135" s="131" t="s">
        <v>165</v>
      </c>
      <c r="AU135" s="131" t="s">
        <v>78</v>
      </c>
      <c r="AV135" s="11" t="s">
        <v>78</v>
      </c>
      <c r="AW135" s="11" t="s">
        <v>35</v>
      </c>
      <c r="AX135" s="11" t="s">
        <v>73</v>
      </c>
      <c r="AY135" s="131" t="s">
        <v>119</v>
      </c>
    </row>
    <row r="136" spans="2:65" s="1" customFormat="1" ht="16.5" customHeight="1" x14ac:dyDescent="0.2">
      <c r="B136" s="109"/>
      <c r="C136" s="110" t="s">
        <v>208</v>
      </c>
      <c r="D136" s="110" t="s">
        <v>120</v>
      </c>
      <c r="E136" s="111" t="s">
        <v>209</v>
      </c>
      <c r="F136" s="112" t="s">
        <v>210</v>
      </c>
      <c r="G136" s="113" t="s">
        <v>205</v>
      </c>
      <c r="H136" s="114">
        <v>120</v>
      </c>
      <c r="I136" s="115"/>
      <c r="J136" s="115">
        <f>ROUND(I136*H136,2)</f>
        <v>0</v>
      </c>
      <c r="K136" s="112" t="s">
        <v>3</v>
      </c>
      <c r="L136" s="25"/>
      <c r="M136" s="45" t="s">
        <v>3</v>
      </c>
      <c r="N136" s="116" t="s">
        <v>44</v>
      </c>
      <c r="O136" s="117">
        <v>0</v>
      </c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AR136" s="14" t="s">
        <v>134</v>
      </c>
      <c r="AT136" s="14" t="s">
        <v>120</v>
      </c>
      <c r="AU136" s="14" t="s">
        <v>78</v>
      </c>
      <c r="AY136" s="14" t="s">
        <v>119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4" t="s">
        <v>78</v>
      </c>
      <c r="BK136" s="119">
        <f>ROUND(I136*H136,2)</f>
        <v>0</v>
      </c>
      <c r="BL136" s="14" t="s">
        <v>134</v>
      </c>
      <c r="BM136" s="14" t="s">
        <v>211</v>
      </c>
    </row>
    <row r="137" spans="2:65" s="10" customFormat="1" x14ac:dyDescent="0.2">
      <c r="B137" s="123"/>
      <c r="D137" s="120" t="s">
        <v>165</v>
      </c>
      <c r="E137" s="124" t="s">
        <v>3</v>
      </c>
      <c r="F137" s="125" t="s">
        <v>212</v>
      </c>
      <c r="H137" s="126">
        <v>120</v>
      </c>
      <c r="L137" s="123"/>
      <c r="M137" s="127"/>
      <c r="N137" s="128"/>
      <c r="O137" s="128"/>
      <c r="P137" s="128"/>
      <c r="Q137" s="128"/>
      <c r="R137" s="128"/>
      <c r="S137" s="128"/>
      <c r="T137" s="129"/>
      <c r="AT137" s="124" t="s">
        <v>165</v>
      </c>
      <c r="AU137" s="124" t="s">
        <v>78</v>
      </c>
      <c r="AV137" s="10" t="s">
        <v>80</v>
      </c>
      <c r="AW137" s="10" t="s">
        <v>35</v>
      </c>
      <c r="AX137" s="10" t="s">
        <v>78</v>
      </c>
      <c r="AY137" s="124" t="s">
        <v>119</v>
      </c>
    </row>
    <row r="138" spans="2:65" s="11" customFormat="1" x14ac:dyDescent="0.2">
      <c r="B138" s="130"/>
      <c r="D138" s="120" t="s">
        <v>165</v>
      </c>
      <c r="E138" s="131" t="s">
        <v>3</v>
      </c>
      <c r="F138" s="132" t="s">
        <v>167</v>
      </c>
      <c r="H138" s="131" t="s">
        <v>3</v>
      </c>
      <c r="L138" s="130"/>
      <c r="M138" s="133"/>
      <c r="N138" s="134"/>
      <c r="O138" s="134"/>
      <c r="P138" s="134"/>
      <c r="Q138" s="134"/>
      <c r="R138" s="134"/>
      <c r="S138" s="134"/>
      <c r="T138" s="135"/>
      <c r="AT138" s="131" t="s">
        <v>165</v>
      </c>
      <c r="AU138" s="131" t="s">
        <v>78</v>
      </c>
      <c r="AV138" s="11" t="s">
        <v>78</v>
      </c>
      <c r="AW138" s="11" t="s">
        <v>35</v>
      </c>
      <c r="AX138" s="11" t="s">
        <v>73</v>
      </c>
      <c r="AY138" s="131" t="s">
        <v>119</v>
      </c>
    </row>
    <row r="139" spans="2:65" s="1" customFormat="1" ht="22.5" customHeight="1" x14ac:dyDescent="0.2">
      <c r="B139" s="109"/>
      <c r="C139" s="110" t="s">
        <v>213</v>
      </c>
      <c r="D139" s="110" t="s">
        <v>120</v>
      </c>
      <c r="E139" s="111" t="s">
        <v>214</v>
      </c>
      <c r="F139" s="112" t="s">
        <v>215</v>
      </c>
      <c r="G139" s="113" t="s">
        <v>198</v>
      </c>
      <c r="H139" s="114">
        <v>1555.2</v>
      </c>
      <c r="I139" s="115"/>
      <c r="J139" s="115">
        <f>ROUND(I139*H139,2)</f>
        <v>0</v>
      </c>
      <c r="K139" s="112" t="s">
        <v>124</v>
      </c>
      <c r="L139" s="25"/>
      <c r="M139" s="45" t="s">
        <v>3</v>
      </c>
      <c r="N139" s="116" t="s">
        <v>44</v>
      </c>
      <c r="O139" s="117">
        <v>1.2</v>
      </c>
      <c r="P139" s="117">
        <f>O139*H139</f>
        <v>1866.24</v>
      </c>
      <c r="Q139" s="117">
        <v>0</v>
      </c>
      <c r="R139" s="117">
        <f>Q139*H139</f>
        <v>0</v>
      </c>
      <c r="S139" s="117">
        <v>0</v>
      </c>
      <c r="T139" s="118">
        <f>S139*H139</f>
        <v>0</v>
      </c>
      <c r="AR139" s="14" t="s">
        <v>134</v>
      </c>
      <c r="AT139" s="14" t="s">
        <v>120</v>
      </c>
      <c r="AU139" s="14" t="s">
        <v>78</v>
      </c>
      <c r="AY139" s="14" t="s">
        <v>119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4" t="s">
        <v>78</v>
      </c>
      <c r="BK139" s="119">
        <f>ROUND(I139*H139,2)</f>
        <v>0</v>
      </c>
      <c r="BL139" s="14" t="s">
        <v>134</v>
      </c>
      <c r="BM139" s="14" t="s">
        <v>216</v>
      </c>
    </row>
    <row r="140" spans="2:65" s="1" customFormat="1" ht="48.75" x14ac:dyDescent="0.2">
      <c r="B140" s="25"/>
      <c r="D140" s="120" t="s">
        <v>172</v>
      </c>
      <c r="F140" s="121" t="s">
        <v>217</v>
      </c>
      <c r="L140" s="25"/>
      <c r="M140" s="122"/>
      <c r="N140" s="46"/>
      <c r="O140" s="46"/>
      <c r="P140" s="46"/>
      <c r="Q140" s="46"/>
      <c r="R140" s="46"/>
      <c r="S140" s="46"/>
      <c r="T140" s="47"/>
      <c r="AT140" s="14" t="s">
        <v>172</v>
      </c>
      <c r="AU140" s="14" t="s">
        <v>78</v>
      </c>
    </row>
    <row r="141" spans="2:65" s="10" customFormat="1" x14ac:dyDescent="0.2">
      <c r="B141" s="123"/>
      <c r="D141" s="120" t="s">
        <v>165</v>
      </c>
      <c r="E141" s="124" t="s">
        <v>3</v>
      </c>
      <c r="F141" s="125" t="s">
        <v>201</v>
      </c>
      <c r="H141" s="126">
        <v>1555.2</v>
      </c>
      <c r="L141" s="123"/>
      <c r="M141" s="127"/>
      <c r="N141" s="128"/>
      <c r="O141" s="128"/>
      <c r="P141" s="128"/>
      <c r="Q141" s="128"/>
      <c r="R141" s="128"/>
      <c r="S141" s="128"/>
      <c r="T141" s="129"/>
      <c r="AT141" s="124" t="s">
        <v>165</v>
      </c>
      <c r="AU141" s="124" t="s">
        <v>78</v>
      </c>
      <c r="AV141" s="10" t="s">
        <v>80</v>
      </c>
      <c r="AW141" s="10" t="s">
        <v>35</v>
      </c>
      <c r="AX141" s="10" t="s">
        <v>78</v>
      </c>
      <c r="AY141" s="124" t="s">
        <v>119</v>
      </c>
    </row>
    <row r="142" spans="2:65" s="11" customFormat="1" x14ac:dyDescent="0.2">
      <c r="B142" s="130"/>
      <c r="D142" s="120" t="s">
        <v>165</v>
      </c>
      <c r="E142" s="131" t="s">
        <v>3</v>
      </c>
      <c r="F142" s="132" t="s">
        <v>167</v>
      </c>
      <c r="H142" s="131" t="s">
        <v>3</v>
      </c>
      <c r="L142" s="130"/>
      <c r="M142" s="133"/>
      <c r="N142" s="134"/>
      <c r="O142" s="134"/>
      <c r="P142" s="134"/>
      <c r="Q142" s="134"/>
      <c r="R142" s="134"/>
      <c r="S142" s="134"/>
      <c r="T142" s="135"/>
      <c r="AT142" s="131" t="s">
        <v>165</v>
      </c>
      <c r="AU142" s="131" t="s">
        <v>78</v>
      </c>
      <c r="AV142" s="11" t="s">
        <v>78</v>
      </c>
      <c r="AW142" s="11" t="s">
        <v>35</v>
      </c>
      <c r="AX142" s="11" t="s">
        <v>73</v>
      </c>
      <c r="AY142" s="131" t="s">
        <v>119</v>
      </c>
    </row>
    <row r="143" spans="2:65" s="1" customFormat="1" ht="22.5" customHeight="1" x14ac:dyDescent="0.2">
      <c r="B143" s="109"/>
      <c r="C143" s="110" t="s">
        <v>218</v>
      </c>
      <c r="D143" s="110" t="s">
        <v>120</v>
      </c>
      <c r="E143" s="111" t="s">
        <v>219</v>
      </c>
      <c r="F143" s="112" t="s">
        <v>220</v>
      </c>
      <c r="G143" s="113" t="s">
        <v>221</v>
      </c>
      <c r="H143" s="114">
        <v>152.023</v>
      </c>
      <c r="I143" s="115"/>
      <c r="J143" s="115">
        <f>ROUND(I143*H143,2)</f>
        <v>0</v>
      </c>
      <c r="K143" s="112" t="s">
        <v>124</v>
      </c>
      <c r="L143" s="25"/>
      <c r="M143" s="45" t="s">
        <v>3</v>
      </c>
      <c r="N143" s="116" t="s">
        <v>44</v>
      </c>
      <c r="O143" s="117">
        <v>43.832999999999998</v>
      </c>
      <c r="P143" s="117">
        <f>O143*H143</f>
        <v>6663.624159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AR143" s="14" t="s">
        <v>134</v>
      </c>
      <c r="AT143" s="14" t="s">
        <v>120</v>
      </c>
      <c r="AU143" s="14" t="s">
        <v>78</v>
      </c>
      <c r="AY143" s="14" t="s">
        <v>119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4" t="s">
        <v>78</v>
      </c>
      <c r="BK143" s="119">
        <f>ROUND(I143*H143,2)</f>
        <v>0</v>
      </c>
      <c r="BL143" s="14" t="s">
        <v>134</v>
      </c>
      <c r="BM143" s="14" t="s">
        <v>222</v>
      </c>
    </row>
    <row r="144" spans="2:65" s="1" customFormat="1" ht="78" x14ac:dyDescent="0.2">
      <c r="B144" s="25"/>
      <c r="D144" s="120" t="s">
        <v>172</v>
      </c>
      <c r="F144" s="121" t="s">
        <v>223</v>
      </c>
      <c r="L144" s="25"/>
      <c r="M144" s="122"/>
      <c r="N144" s="46"/>
      <c r="O144" s="46"/>
      <c r="P144" s="46"/>
      <c r="Q144" s="46"/>
      <c r="R144" s="46"/>
      <c r="S144" s="46"/>
      <c r="T144" s="47"/>
      <c r="AT144" s="14" t="s">
        <v>172</v>
      </c>
      <c r="AU144" s="14" t="s">
        <v>78</v>
      </c>
    </row>
    <row r="145" spans="2:65" s="10" customFormat="1" x14ac:dyDescent="0.2">
      <c r="B145" s="123"/>
      <c r="D145" s="120" t="s">
        <v>165</v>
      </c>
      <c r="E145" s="124" t="s">
        <v>3</v>
      </c>
      <c r="F145" s="125" t="s">
        <v>224</v>
      </c>
      <c r="H145" s="126">
        <v>152.023</v>
      </c>
      <c r="L145" s="123"/>
      <c r="M145" s="127"/>
      <c r="N145" s="128"/>
      <c r="O145" s="128"/>
      <c r="P145" s="128"/>
      <c r="Q145" s="128"/>
      <c r="R145" s="128"/>
      <c r="S145" s="128"/>
      <c r="T145" s="129"/>
      <c r="AT145" s="124" t="s">
        <v>165</v>
      </c>
      <c r="AU145" s="124" t="s">
        <v>78</v>
      </c>
      <c r="AV145" s="10" t="s">
        <v>80</v>
      </c>
      <c r="AW145" s="10" t="s">
        <v>35</v>
      </c>
      <c r="AX145" s="10" t="s">
        <v>78</v>
      </c>
      <c r="AY145" s="124" t="s">
        <v>119</v>
      </c>
    </row>
    <row r="146" spans="2:65" s="11" customFormat="1" x14ac:dyDescent="0.2">
      <c r="B146" s="130"/>
      <c r="D146" s="120" t="s">
        <v>165</v>
      </c>
      <c r="E146" s="131" t="s">
        <v>3</v>
      </c>
      <c r="F146" s="132" t="s">
        <v>225</v>
      </c>
      <c r="H146" s="131" t="s">
        <v>3</v>
      </c>
      <c r="L146" s="130"/>
      <c r="M146" s="133"/>
      <c r="N146" s="134"/>
      <c r="O146" s="134"/>
      <c r="P146" s="134"/>
      <c r="Q146" s="134"/>
      <c r="R146" s="134"/>
      <c r="S146" s="134"/>
      <c r="T146" s="135"/>
      <c r="AT146" s="131" t="s">
        <v>165</v>
      </c>
      <c r="AU146" s="131" t="s">
        <v>78</v>
      </c>
      <c r="AV146" s="11" t="s">
        <v>78</v>
      </c>
      <c r="AW146" s="11" t="s">
        <v>35</v>
      </c>
      <c r="AX146" s="11" t="s">
        <v>73</v>
      </c>
      <c r="AY146" s="131" t="s">
        <v>119</v>
      </c>
    </row>
    <row r="147" spans="2:65" s="1" customFormat="1" ht="16.5" customHeight="1" x14ac:dyDescent="0.2">
      <c r="B147" s="109"/>
      <c r="C147" s="110" t="s">
        <v>226</v>
      </c>
      <c r="D147" s="110" t="s">
        <v>120</v>
      </c>
      <c r="E147" s="111" t="s">
        <v>227</v>
      </c>
      <c r="F147" s="112" t="s">
        <v>228</v>
      </c>
      <c r="G147" s="113" t="s">
        <v>198</v>
      </c>
      <c r="H147" s="114">
        <v>2074</v>
      </c>
      <c r="I147" s="115"/>
      <c r="J147" s="115">
        <f>ROUND(I147*H147,2)</f>
        <v>0</v>
      </c>
      <c r="K147" s="112" t="s">
        <v>124</v>
      </c>
      <c r="L147" s="25"/>
      <c r="M147" s="45" t="s">
        <v>3</v>
      </c>
      <c r="N147" s="116" t="s">
        <v>44</v>
      </c>
      <c r="O147" s="117">
        <v>0.35799999999999998</v>
      </c>
      <c r="P147" s="117">
        <f>O147*H147</f>
        <v>742.49199999999996</v>
      </c>
      <c r="Q147" s="117">
        <v>1.1567999999999999E-3</v>
      </c>
      <c r="R147" s="117">
        <f>Q147*H147</f>
        <v>2.3992031999999996</v>
      </c>
      <c r="S147" s="117">
        <v>0</v>
      </c>
      <c r="T147" s="118">
        <f>S147*H147</f>
        <v>0</v>
      </c>
      <c r="AR147" s="14" t="s">
        <v>134</v>
      </c>
      <c r="AT147" s="14" t="s">
        <v>120</v>
      </c>
      <c r="AU147" s="14" t="s">
        <v>78</v>
      </c>
      <c r="AY147" s="14" t="s">
        <v>119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4" t="s">
        <v>78</v>
      </c>
      <c r="BK147" s="119">
        <f>ROUND(I147*H147,2)</f>
        <v>0</v>
      </c>
      <c r="BL147" s="14" t="s">
        <v>134</v>
      </c>
      <c r="BM147" s="14" t="s">
        <v>229</v>
      </c>
    </row>
    <row r="148" spans="2:65" s="10" customFormat="1" x14ac:dyDescent="0.2">
      <c r="B148" s="123"/>
      <c r="D148" s="120" t="s">
        <v>165</v>
      </c>
      <c r="E148" s="124" t="s">
        <v>3</v>
      </c>
      <c r="F148" s="125" t="s">
        <v>230</v>
      </c>
      <c r="H148" s="126">
        <v>2074</v>
      </c>
      <c r="L148" s="123"/>
      <c r="M148" s="127"/>
      <c r="N148" s="128"/>
      <c r="O148" s="128"/>
      <c r="P148" s="128"/>
      <c r="Q148" s="128"/>
      <c r="R148" s="128"/>
      <c r="S148" s="128"/>
      <c r="T148" s="129"/>
      <c r="AT148" s="124" t="s">
        <v>165</v>
      </c>
      <c r="AU148" s="124" t="s">
        <v>78</v>
      </c>
      <c r="AV148" s="10" t="s">
        <v>80</v>
      </c>
      <c r="AW148" s="10" t="s">
        <v>35</v>
      </c>
      <c r="AX148" s="10" t="s">
        <v>78</v>
      </c>
      <c r="AY148" s="124" t="s">
        <v>119</v>
      </c>
    </row>
    <row r="149" spans="2:65" s="11" customFormat="1" x14ac:dyDescent="0.2">
      <c r="B149" s="130"/>
      <c r="D149" s="120" t="s">
        <v>165</v>
      </c>
      <c r="E149" s="131" t="s">
        <v>3</v>
      </c>
      <c r="F149" s="132" t="s">
        <v>167</v>
      </c>
      <c r="H149" s="131" t="s">
        <v>3</v>
      </c>
      <c r="L149" s="130"/>
      <c r="M149" s="133"/>
      <c r="N149" s="134"/>
      <c r="O149" s="134"/>
      <c r="P149" s="134"/>
      <c r="Q149" s="134"/>
      <c r="R149" s="134"/>
      <c r="S149" s="134"/>
      <c r="T149" s="135"/>
      <c r="AT149" s="131" t="s">
        <v>165</v>
      </c>
      <c r="AU149" s="131" t="s">
        <v>78</v>
      </c>
      <c r="AV149" s="11" t="s">
        <v>78</v>
      </c>
      <c r="AW149" s="11" t="s">
        <v>35</v>
      </c>
      <c r="AX149" s="11" t="s">
        <v>73</v>
      </c>
      <c r="AY149" s="131" t="s">
        <v>119</v>
      </c>
    </row>
    <row r="150" spans="2:65" s="1" customFormat="1" ht="16.5" customHeight="1" x14ac:dyDescent="0.2">
      <c r="B150" s="109"/>
      <c r="C150" s="110" t="s">
        <v>8</v>
      </c>
      <c r="D150" s="110" t="s">
        <v>120</v>
      </c>
      <c r="E150" s="111" t="s">
        <v>231</v>
      </c>
      <c r="F150" s="112" t="s">
        <v>232</v>
      </c>
      <c r="G150" s="113" t="s">
        <v>198</v>
      </c>
      <c r="H150" s="114">
        <v>2074</v>
      </c>
      <c r="I150" s="115"/>
      <c r="J150" s="115">
        <f>ROUND(I150*H150,2)</f>
        <v>0</v>
      </c>
      <c r="K150" s="112" t="s">
        <v>124</v>
      </c>
      <c r="L150" s="25"/>
      <c r="M150" s="45" t="s">
        <v>3</v>
      </c>
      <c r="N150" s="116" t="s">
        <v>44</v>
      </c>
      <c r="O150" s="117">
        <v>0.20100000000000001</v>
      </c>
      <c r="P150" s="117">
        <f>O150*H150</f>
        <v>416.87400000000002</v>
      </c>
      <c r="Q150" s="117">
        <v>0</v>
      </c>
      <c r="R150" s="117">
        <f>Q150*H150</f>
        <v>0</v>
      </c>
      <c r="S150" s="117">
        <v>0</v>
      </c>
      <c r="T150" s="118">
        <f>S150*H150</f>
        <v>0</v>
      </c>
      <c r="AR150" s="14" t="s">
        <v>134</v>
      </c>
      <c r="AT150" s="14" t="s">
        <v>120</v>
      </c>
      <c r="AU150" s="14" t="s">
        <v>78</v>
      </c>
      <c r="AY150" s="14" t="s">
        <v>119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4" t="s">
        <v>78</v>
      </c>
      <c r="BK150" s="119">
        <f>ROUND(I150*H150,2)</f>
        <v>0</v>
      </c>
      <c r="BL150" s="14" t="s">
        <v>134</v>
      </c>
      <c r="BM150" s="14" t="s">
        <v>233</v>
      </c>
    </row>
    <row r="151" spans="2:65" s="10" customFormat="1" x14ac:dyDescent="0.2">
      <c r="B151" s="123"/>
      <c r="D151" s="120" t="s">
        <v>165</v>
      </c>
      <c r="E151" s="124" t="s">
        <v>3</v>
      </c>
      <c r="F151" s="125" t="s">
        <v>230</v>
      </c>
      <c r="H151" s="126">
        <v>2074</v>
      </c>
      <c r="L151" s="123"/>
      <c r="M151" s="127"/>
      <c r="N151" s="128"/>
      <c r="O151" s="128"/>
      <c r="P151" s="128"/>
      <c r="Q151" s="128"/>
      <c r="R151" s="128"/>
      <c r="S151" s="128"/>
      <c r="T151" s="129"/>
      <c r="AT151" s="124" t="s">
        <v>165</v>
      </c>
      <c r="AU151" s="124" t="s">
        <v>78</v>
      </c>
      <c r="AV151" s="10" t="s">
        <v>80</v>
      </c>
      <c r="AW151" s="10" t="s">
        <v>35</v>
      </c>
      <c r="AX151" s="10" t="s">
        <v>78</v>
      </c>
      <c r="AY151" s="124" t="s">
        <v>119</v>
      </c>
    </row>
    <row r="152" spans="2:65" s="11" customFormat="1" x14ac:dyDescent="0.2">
      <c r="B152" s="130"/>
      <c r="D152" s="120" t="s">
        <v>165</v>
      </c>
      <c r="E152" s="131" t="s">
        <v>3</v>
      </c>
      <c r="F152" s="132" t="s">
        <v>234</v>
      </c>
      <c r="H152" s="131" t="s">
        <v>3</v>
      </c>
      <c r="L152" s="130"/>
      <c r="M152" s="133"/>
      <c r="N152" s="134"/>
      <c r="O152" s="134"/>
      <c r="P152" s="134"/>
      <c r="Q152" s="134"/>
      <c r="R152" s="134"/>
      <c r="S152" s="134"/>
      <c r="T152" s="135"/>
      <c r="AT152" s="131" t="s">
        <v>165</v>
      </c>
      <c r="AU152" s="131" t="s">
        <v>78</v>
      </c>
      <c r="AV152" s="11" t="s">
        <v>78</v>
      </c>
      <c r="AW152" s="11" t="s">
        <v>35</v>
      </c>
      <c r="AX152" s="11" t="s">
        <v>73</v>
      </c>
      <c r="AY152" s="131" t="s">
        <v>119</v>
      </c>
    </row>
    <row r="153" spans="2:65" s="1" customFormat="1" ht="16.5" customHeight="1" x14ac:dyDescent="0.2">
      <c r="B153" s="109"/>
      <c r="C153" s="110" t="s">
        <v>235</v>
      </c>
      <c r="D153" s="110" t="s">
        <v>120</v>
      </c>
      <c r="E153" s="111" t="s">
        <v>236</v>
      </c>
      <c r="F153" s="112" t="s">
        <v>237</v>
      </c>
      <c r="G153" s="113" t="s">
        <v>163</v>
      </c>
      <c r="H153" s="114">
        <v>5353</v>
      </c>
      <c r="I153" s="115"/>
      <c r="J153" s="115">
        <f>ROUND(I153*H153,2)</f>
        <v>0</v>
      </c>
      <c r="K153" s="112" t="s">
        <v>124</v>
      </c>
      <c r="L153" s="25"/>
      <c r="M153" s="45" t="s">
        <v>3</v>
      </c>
      <c r="N153" s="116" t="s">
        <v>44</v>
      </c>
      <c r="O153" s="117">
        <v>0.14000000000000001</v>
      </c>
      <c r="P153" s="117">
        <f>O153*H153</f>
        <v>749.42000000000007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AR153" s="14" t="s">
        <v>134</v>
      </c>
      <c r="AT153" s="14" t="s">
        <v>120</v>
      </c>
      <c r="AU153" s="14" t="s">
        <v>78</v>
      </c>
      <c r="AY153" s="14" t="s">
        <v>119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4" t="s">
        <v>78</v>
      </c>
      <c r="BK153" s="119">
        <f>ROUND(I153*H153,2)</f>
        <v>0</v>
      </c>
      <c r="BL153" s="14" t="s">
        <v>134</v>
      </c>
      <c r="BM153" s="14" t="s">
        <v>238</v>
      </c>
    </row>
    <row r="154" spans="2:65" s="1" customFormat="1" ht="87.75" x14ac:dyDescent="0.2">
      <c r="B154" s="25"/>
      <c r="D154" s="120" t="s">
        <v>172</v>
      </c>
      <c r="F154" s="121" t="s">
        <v>239</v>
      </c>
      <c r="L154" s="25"/>
      <c r="M154" s="122"/>
      <c r="N154" s="46"/>
      <c r="O154" s="46"/>
      <c r="P154" s="46"/>
      <c r="Q154" s="46"/>
      <c r="R154" s="46"/>
      <c r="S154" s="46"/>
      <c r="T154" s="47"/>
      <c r="AT154" s="14" t="s">
        <v>172</v>
      </c>
      <c r="AU154" s="14" t="s">
        <v>78</v>
      </c>
    </row>
    <row r="155" spans="2:65" s="10" customFormat="1" x14ac:dyDescent="0.2">
      <c r="B155" s="123"/>
      <c r="D155" s="120" t="s">
        <v>165</v>
      </c>
      <c r="E155" s="124" t="s">
        <v>3</v>
      </c>
      <c r="F155" s="125" t="s">
        <v>240</v>
      </c>
      <c r="H155" s="126">
        <v>5353</v>
      </c>
      <c r="L155" s="123"/>
      <c r="M155" s="127"/>
      <c r="N155" s="128"/>
      <c r="O155" s="128"/>
      <c r="P155" s="128"/>
      <c r="Q155" s="128"/>
      <c r="R155" s="128"/>
      <c r="S155" s="128"/>
      <c r="T155" s="129"/>
      <c r="AT155" s="124" t="s">
        <v>165</v>
      </c>
      <c r="AU155" s="124" t="s">
        <v>78</v>
      </c>
      <c r="AV155" s="10" t="s">
        <v>80</v>
      </c>
      <c r="AW155" s="10" t="s">
        <v>35</v>
      </c>
      <c r="AX155" s="10" t="s">
        <v>78</v>
      </c>
      <c r="AY155" s="124" t="s">
        <v>119</v>
      </c>
    </row>
    <row r="156" spans="2:65" s="11" customFormat="1" x14ac:dyDescent="0.2">
      <c r="B156" s="130"/>
      <c r="D156" s="120" t="s">
        <v>165</v>
      </c>
      <c r="E156" s="131" t="s">
        <v>3</v>
      </c>
      <c r="F156" s="132" t="s">
        <v>167</v>
      </c>
      <c r="H156" s="131" t="s">
        <v>3</v>
      </c>
      <c r="L156" s="130"/>
      <c r="M156" s="133"/>
      <c r="N156" s="134"/>
      <c r="O156" s="134"/>
      <c r="P156" s="134"/>
      <c r="Q156" s="134"/>
      <c r="R156" s="134"/>
      <c r="S156" s="134"/>
      <c r="T156" s="135"/>
      <c r="AT156" s="131" t="s">
        <v>165</v>
      </c>
      <c r="AU156" s="131" t="s">
        <v>78</v>
      </c>
      <c r="AV156" s="11" t="s">
        <v>78</v>
      </c>
      <c r="AW156" s="11" t="s">
        <v>35</v>
      </c>
      <c r="AX156" s="11" t="s">
        <v>73</v>
      </c>
      <c r="AY156" s="131" t="s">
        <v>119</v>
      </c>
    </row>
    <row r="157" spans="2:65" s="1" customFormat="1" ht="22.5" customHeight="1" x14ac:dyDescent="0.2">
      <c r="B157" s="109"/>
      <c r="C157" s="110" t="s">
        <v>241</v>
      </c>
      <c r="D157" s="110" t="s">
        <v>120</v>
      </c>
      <c r="E157" s="111" t="s">
        <v>242</v>
      </c>
      <c r="F157" s="112" t="s">
        <v>243</v>
      </c>
      <c r="G157" s="113" t="s">
        <v>163</v>
      </c>
      <c r="H157" s="114">
        <v>66</v>
      </c>
      <c r="I157" s="115"/>
      <c r="J157" s="115">
        <f>ROUND(I157*H157,2)</f>
        <v>0</v>
      </c>
      <c r="K157" s="112" t="s">
        <v>124</v>
      </c>
      <c r="L157" s="25"/>
      <c r="M157" s="45" t="s">
        <v>3</v>
      </c>
      <c r="N157" s="116" t="s">
        <v>44</v>
      </c>
      <c r="O157" s="117">
        <v>9.4E-2</v>
      </c>
      <c r="P157" s="117">
        <f>O157*H157</f>
        <v>6.2039999999999997</v>
      </c>
      <c r="Q157" s="117">
        <v>0</v>
      </c>
      <c r="R157" s="117">
        <f>Q157*H157</f>
        <v>0</v>
      </c>
      <c r="S157" s="117">
        <v>0</v>
      </c>
      <c r="T157" s="118">
        <f>S157*H157</f>
        <v>0</v>
      </c>
      <c r="AR157" s="14" t="s">
        <v>134</v>
      </c>
      <c r="AT157" s="14" t="s">
        <v>120</v>
      </c>
      <c r="AU157" s="14" t="s">
        <v>78</v>
      </c>
      <c r="AY157" s="14" t="s">
        <v>119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4" t="s">
        <v>78</v>
      </c>
      <c r="BK157" s="119">
        <f>ROUND(I157*H157,2)</f>
        <v>0</v>
      </c>
      <c r="BL157" s="14" t="s">
        <v>134</v>
      </c>
      <c r="BM157" s="14" t="s">
        <v>244</v>
      </c>
    </row>
    <row r="158" spans="2:65" s="1" customFormat="1" ht="39" x14ac:dyDescent="0.2">
      <c r="B158" s="25"/>
      <c r="D158" s="120" t="s">
        <v>172</v>
      </c>
      <c r="F158" s="121" t="s">
        <v>245</v>
      </c>
      <c r="L158" s="25"/>
      <c r="M158" s="122"/>
      <c r="N158" s="46"/>
      <c r="O158" s="46"/>
      <c r="P158" s="46"/>
      <c r="Q158" s="46"/>
      <c r="R158" s="46"/>
      <c r="S158" s="46"/>
      <c r="T158" s="47"/>
      <c r="AT158" s="14" t="s">
        <v>172</v>
      </c>
      <c r="AU158" s="14" t="s">
        <v>78</v>
      </c>
    </row>
    <row r="159" spans="2:65" s="10" customFormat="1" x14ac:dyDescent="0.2">
      <c r="B159" s="123"/>
      <c r="D159" s="120" t="s">
        <v>165</v>
      </c>
      <c r="E159" s="124" t="s">
        <v>3</v>
      </c>
      <c r="F159" s="125" t="s">
        <v>246</v>
      </c>
      <c r="H159" s="126">
        <v>66</v>
      </c>
      <c r="L159" s="123"/>
      <c r="M159" s="127"/>
      <c r="N159" s="128"/>
      <c r="O159" s="128"/>
      <c r="P159" s="128"/>
      <c r="Q159" s="128"/>
      <c r="R159" s="128"/>
      <c r="S159" s="128"/>
      <c r="T159" s="129"/>
      <c r="AT159" s="124" t="s">
        <v>165</v>
      </c>
      <c r="AU159" s="124" t="s">
        <v>78</v>
      </c>
      <c r="AV159" s="10" t="s">
        <v>80</v>
      </c>
      <c r="AW159" s="10" t="s">
        <v>35</v>
      </c>
      <c r="AX159" s="10" t="s">
        <v>78</v>
      </c>
      <c r="AY159" s="124" t="s">
        <v>119</v>
      </c>
    </row>
    <row r="160" spans="2:65" s="11" customFormat="1" x14ac:dyDescent="0.2">
      <c r="B160" s="130"/>
      <c r="D160" s="120" t="s">
        <v>165</v>
      </c>
      <c r="E160" s="131" t="s">
        <v>3</v>
      </c>
      <c r="F160" s="132" t="s">
        <v>167</v>
      </c>
      <c r="H160" s="131" t="s">
        <v>3</v>
      </c>
      <c r="L160" s="130"/>
      <c r="M160" s="133"/>
      <c r="N160" s="134"/>
      <c r="O160" s="134"/>
      <c r="P160" s="134"/>
      <c r="Q160" s="134"/>
      <c r="R160" s="134"/>
      <c r="S160" s="134"/>
      <c r="T160" s="135"/>
      <c r="AT160" s="131" t="s">
        <v>165</v>
      </c>
      <c r="AU160" s="131" t="s">
        <v>78</v>
      </c>
      <c r="AV160" s="11" t="s">
        <v>78</v>
      </c>
      <c r="AW160" s="11" t="s">
        <v>35</v>
      </c>
      <c r="AX160" s="11" t="s">
        <v>73</v>
      </c>
      <c r="AY160" s="131" t="s">
        <v>119</v>
      </c>
    </row>
    <row r="161" spans="2:65" s="1" customFormat="1" ht="22.5" customHeight="1" x14ac:dyDescent="0.2">
      <c r="B161" s="109"/>
      <c r="C161" s="110" t="s">
        <v>247</v>
      </c>
      <c r="D161" s="110" t="s">
        <v>120</v>
      </c>
      <c r="E161" s="111" t="s">
        <v>248</v>
      </c>
      <c r="F161" s="112" t="s">
        <v>249</v>
      </c>
      <c r="G161" s="113" t="s">
        <v>198</v>
      </c>
      <c r="H161" s="114">
        <v>9648</v>
      </c>
      <c r="I161" s="115"/>
      <c r="J161" s="115">
        <f>ROUND(I161*H161,2)</f>
        <v>0</v>
      </c>
      <c r="K161" s="112" t="s">
        <v>124</v>
      </c>
      <c r="L161" s="25"/>
      <c r="M161" s="45" t="s">
        <v>3</v>
      </c>
      <c r="N161" s="116" t="s">
        <v>44</v>
      </c>
      <c r="O161" s="117">
        <v>0.10100000000000001</v>
      </c>
      <c r="P161" s="117">
        <f>O161*H161</f>
        <v>974.44800000000009</v>
      </c>
      <c r="Q161" s="117">
        <v>0</v>
      </c>
      <c r="R161" s="117">
        <f>Q161*H161</f>
        <v>0</v>
      </c>
      <c r="S161" s="117">
        <v>0</v>
      </c>
      <c r="T161" s="118">
        <f>S161*H161</f>
        <v>0</v>
      </c>
      <c r="AR161" s="14" t="s">
        <v>134</v>
      </c>
      <c r="AT161" s="14" t="s">
        <v>120</v>
      </c>
      <c r="AU161" s="14" t="s">
        <v>78</v>
      </c>
      <c r="AY161" s="14" t="s">
        <v>119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4" t="s">
        <v>78</v>
      </c>
      <c r="BK161" s="119">
        <f>ROUND(I161*H161,2)</f>
        <v>0</v>
      </c>
      <c r="BL161" s="14" t="s">
        <v>134</v>
      </c>
      <c r="BM161" s="14" t="s">
        <v>250</v>
      </c>
    </row>
    <row r="162" spans="2:65" s="1" customFormat="1" ht="39" x14ac:dyDescent="0.2">
      <c r="B162" s="25"/>
      <c r="D162" s="120" t="s">
        <v>172</v>
      </c>
      <c r="F162" s="121" t="s">
        <v>251</v>
      </c>
      <c r="L162" s="25"/>
      <c r="M162" s="122"/>
      <c r="N162" s="46"/>
      <c r="O162" s="46"/>
      <c r="P162" s="46"/>
      <c r="Q162" s="46"/>
      <c r="R162" s="46"/>
      <c r="S162" s="46"/>
      <c r="T162" s="47"/>
      <c r="AT162" s="14" t="s">
        <v>172</v>
      </c>
      <c r="AU162" s="14" t="s">
        <v>78</v>
      </c>
    </row>
    <row r="163" spans="2:65" s="10" customFormat="1" x14ac:dyDescent="0.2">
      <c r="B163" s="123"/>
      <c r="D163" s="120" t="s">
        <v>165</v>
      </c>
      <c r="E163" s="124" t="s">
        <v>3</v>
      </c>
      <c r="F163" s="125" t="s">
        <v>252</v>
      </c>
      <c r="H163" s="126">
        <v>9648</v>
      </c>
      <c r="L163" s="123"/>
      <c r="M163" s="127"/>
      <c r="N163" s="128"/>
      <c r="O163" s="128"/>
      <c r="P163" s="128"/>
      <c r="Q163" s="128"/>
      <c r="R163" s="128"/>
      <c r="S163" s="128"/>
      <c r="T163" s="129"/>
      <c r="AT163" s="124" t="s">
        <v>165</v>
      </c>
      <c r="AU163" s="124" t="s">
        <v>78</v>
      </c>
      <c r="AV163" s="10" t="s">
        <v>80</v>
      </c>
      <c r="AW163" s="10" t="s">
        <v>35</v>
      </c>
      <c r="AX163" s="10" t="s">
        <v>78</v>
      </c>
      <c r="AY163" s="124" t="s">
        <v>119</v>
      </c>
    </row>
    <row r="164" spans="2:65" s="11" customFormat="1" x14ac:dyDescent="0.2">
      <c r="B164" s="130"/>
      <c r="D164" s="120" t="s">
        <v>165</v>
      </c>
      <c r="E164" s="131" t="s">
        <v>3</v>
      </c>
      <c r="F164" s="132" t="s">
        <v>167</v>
      </c>
      <c r="H164" s="131" t="s">
        <v>3</v>
      </c>
      <c r="L164" s="130"/>
      <c r="M164" s="133"/>
      <c r="N164" s="134"/>
      <c r="O164" s="134"/>
      <c r="P164" s="134"/>
      <c r="Q164" s="134"/>
      <c r="R164" s="134"/>
      <c r="S164" s="134"/>
      <c r="T164" s="135"/>
      <c r="AT164" s="131" t="s">
        <v>165</v>
      </c>
      <c r="AU164" s="131" t="s">
        <v>78</v>
      </c>
      <c r="AV164" s="11" t="s">
        <v>78</v>
      </c>
      <c r="AW164" s="11" t="s">
        <v>35</v>
      </c>
      <c r="AX164" s="11" t="s">
        <v>73</v>
      </c>
      <c r="AY164" s="131" t="s">
        <v>119</v>
      </c>
    </row>
    <row r="165" spans="2:65" s="1" customFormat="1" ht="16.5" customHeight="1" x14ac:dyDescent="0.2">
      <c r="B165" s="109"/>
      <c r="C165" s="110" t="s">
        <v>253</v>
      </c>
      <c r="D165" s="110" t="s">
        <v>120</v>
      </c>
      <c r="E165" s="111" t="s">
        <v>254</v>
      </c>
      <c r="F165" s="112" t="s">
        <v>255</v>
      </c>
      <c r="G165" s="113" t="s">
        <v>198</v>
      </c>
      <c r="H165" s="114">
        <v>120</v>
      </c>
      <c r="I165" s="115"/>
      <c r="J165" s="115">
        <f>ROUND(I165*H165,2)</f>
        <v>0</v>
      </c>
      <c r="K165" s="112" t="s">
        <v>3</v>
      </c>
      <c r="L165" s="25"/>
      <c r="M165" s="45" t="s">
        <v>3</v>
      </c>
      <c r="N165" s="116" t="s">
        <v>44</v>
      </c>
      <c r="O165" s="117">
        <v>0</v>
      </c>
      <c r="P165" s="117">
        <f>O165*H165</f>
        <v>0</v>
      </c>
      <c r="Q165" s="117">
        <v>0</v>
      </c>
      <c r="R165" s="117">
        <f>Q165*H165</f>
        <v>0</v>
      </c>
      <c r="S165" s="117">
        <v>0</v>
      </c>
      <c r="T165" s="118">
        <f>S165*H165</f>
        <v>0</v>
      </c>
      <c r="AR165" s="14" t="s">
        <v>134</v>
      </c>
      <c r="AT165" s="14" t="s">
        <v>120</v>
      </c>
      <c r="AU165" s="14" t="s">
        <v>78</v>
      </c>
      <c r="AY165" s="14" t="s">
        <v>119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4" t="s">
        <v>78</v>
      </c>
      <c r="BK165" s="119">
        <f>ROUND(I165*H165,2)</f>
        <v>0</v>
      </c>
      <c r="BL165" s="14" t="s">
        <v>134</v>
      </c>
      <c r="BM165" s="14" t="s">
        <v>256</v>
      </c>
    </row>
    <row r="166" spans="2:65" s="10" customFormat="1" x14ac:dyDescent="0.2">
      <c r="B166" s="123"/>
      <c r="D166" s="120" t="s">
        <v>165</v>
      </c>
      <c r="E166" s="124" t="s">
        <v>3</v>
      </c>
      <c r="F166" s="125" t="s">
        <v>212</v>
      </c>
      <c r="H166" s="126">
        <v>120</v>
      </c>
      <c r="L166" s="123"/>
      <c r="M166" s="127"/>
      <c r="N166" s="128"/>
      <c r="O166" s="128"/>
      <c r="P166" s="128"/>
      <c r="Q166" s="128"/>
      <c r="R166" s="128"/>
      <c r="S166" s="128"/>
      <c r="T166" s="129"/>
      <c r="AT166" s="124" t="s">
        <v>165</v>
      </c>
      <c r="AU166" s="124" t="s">
        <v>78</v>
      </c>
      <c r="AV166" s="10" t="s">
        <v>80</v>
      </c>
      <c r="AW166" s="10" t="s">
        <v>35</v>
      </c>
      <c r="AX166" s="10" t="s">
        <v>78</v>
      </c>
      <c r="AY166" s="124" t="s">
        <v>119</v>
      </c>
    </row>
    <row r="167" spans="2:65" s="11" customFormat="1" x14ac:dyDescent="0.2">
      <c r="B167" s="130"/>
      <c r="D167" s="120" t="s">
        <v>165</v>
      </c>
      <c r="E167" s="131" t="s">
        <v>3</v>
      </c>
      <c r="F167" s="132" t="s">
        <v>257</v>
      </c>
      <c r="H167" s="131" t="s">
        <v>3</v>
      </c>
      <c r="L167" s="130"/>
      <c r="M167" s="133"/>
      <c r="N167" s="134"/>
      <c r="O167" s="134"/>
      <c r="P167" s="134"/>
      <c r="Q167" s="134"/>
      <c r="R167" s="134"/>
      <c r="S167" s="134"/>
      <c r="T167" s="135"/>
      <c r="AT167" s="131" t="s">
        <v>165</v>
      </c>
      <c r="AU167" s="131" t="s">
        <v>78</v>
      </c>
      <c r="AV167" s="11" t="s">
        <v>78</v>
      </c>
      <c r="AW167" s="11" t="s">
        <v>35</v>
      </c>
      <c r="AX167" s="11" t="s">
        <v>73</v>
      </c>
      <c r="AY167" s="131" t="s">
        <v>119</v>
      </c>
    </row>
    <row r="168" spans="2:65" s="1" customFormat="1" ht="16.5" customHeight="1" x14ac:dyDescent="0.2">
      <c r="B168" s="109"/>
      <c r="C168" s="110" t="s">
        <v>258</v>
      </c>
      <c r="D168" s="110" t="s">
        <v>120</v>
      </c>
      <c r="E168" s="111" t="s">
        <v>259</v>
      </c>
      <c r="F168" s="112" t="s">
        <v>260</v>
      </c>
      <c r="G168" s="113" t="s">
        <v>198</v>
      </c>
      <c r="H168" s="114">
        <v>342</v>
      </c>
      <c r="I168" s="115"/>
      <c r="J168" s="115">
        <f>ROUND(I168*H168,2)</f>
        <v>0</v>
      </c>
      <c r="K168" s="112" t="s">
        <v>3</v>
      </c>
      <c r="L168" s="25"/>
      <c r="M168" s="45" t="s">
        <v>3</v>
      </c>
      <c r="N168" s="116" t="s">
        <v>44</v>
      </c>
      <c r="O168" s="117">
        <v>0</v>
      </c>
      <c r="P168" s="117">
        <f>O168*H168</f>
        <v>0</v>
      </c>
      <c r="Q168" s="117">
        <v>0</v>
      </c>
      <c r="R168" s="117">
        <f>Q168*H168</f>
        <v>0</v>
      </c>
      <c r="S168" s="117">
        <v>0</v>
      </c>
      <c r="T168" s="118">
        <f>S168*H168</f>
        <v>0</v>
      </c>
      <c r="AR168" s="14" t="s">
        <v>134</v>
      </c>
      <c r="AT168" s="14" t="s">
        <v>120</v>
      </c>
      <c r="AU168" s="14" t="s">
        <v>78</v>
      </c>
      <c r="AY168" s="14" t="s">
        <v>119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4" t="s">
        <v>78</v>
      </c>
      <c r="BK168" s="119">
        <f>ROUND(I168*H168,2)</f>
        <v>0</v>
      </c>
      <c r="BL168" s="14" t="s">
        <v>134</v>
      </c>
      <c r="BM168" s="14" t="s">
        <v>261</v>
      </c>
    </row>
    <row r="169" spans="2:65" s="10" customFormat="1" x14ac:dyDescent="0.2">
      <c r="B169" s="123"/>
      <c r="D169" s="120" t="s">
        <v>165</v>
      </c>
      <c r="E169" s="124" t="s">
        <v>3</v>
      </c>
      <c r="F169" s="125" t="s">
        <v>262</v>
      </c>
      <c r="H169" s="126">
        <v>342</v>
      </c>
      <c r="L169" s="123"/>
      <c r="M169" s="127"/>
      <c r="N169" s="128"/>
      <c r="O169" s="128"/>
      <c r="P169" s="128"/>
      <c r="Q169" s="128"/>
      <c r="R169" s="128"/>
      <c r="S169" s="128"/>
      <c r="T169" s="129"/>
      <c r="AT169" s="124" t="s">
        <v>165</v>
      </c>
      <c r="AU169" s="124" t="s">
        <v>78</v>
      </c>
      <c r="AV169" s="10" t="s">
        <v>80</v>
      </c>
      <c r="AW169" s="10" t="s">
        <v>35</v>
      </c>
      <c r="AX169" s="10" t="s">
        <v>78</v>
      </c>
      <c r="AY169" s="124" t="s">
        <v>119</v>
      </c>
    </row>
    <row r="170" spans="2:65" s="11" customFormat="1" x14ac:dyDescent="0.2">
      <c r="B170" s="130"/>
      <c r="D170" s="120" t="s">
        <v>165</v>
      </c>
      <c r="E170" s="131" t="s">
        <v>3</v>
      </c>
      <c r="F170" s="132" t="s">
        <v>263</v>
      </c>
      <c r="H170" s="131" t="s">
        <v>3</v>
      </c>
      <c r="L170" s="130"/>
      <c r="M170" s="133"/>
      <c r="N170" s="134"/>
      <c r="O170" s="134"/>
      <c r="P170" s="134"/>
      <c r="Q170" s="134"/>
      <c r="R170" s="134"/>
      <c r="S170" s="134"/>
      <c r="T170" s="135"/>
      <c r="AT170" s="131" t="s">
        <v>165</v>
      </c>
      <c r="AU170" s="131" t="s">
        <v>78</v>
      </c>
      <c r="AV170" s="11" t="s">
        <v>78</v>
      </c>
      <c r="AW170" s="11" t="s">
        <v>35</v>
      </c>
      <c r="AX170" s="11" t="s">
        <v>73</v>
      </c>
      <c r="AY170" s="131" t="s">
        <v>119</v>
      </c>
    </row>
    <row r="171" spans="2:65" s="1" customFormat="1" ht="22.5" customHeight="1" x14ac:dyDescent="0.2">
      <c r="B171" s="109"/>
      <c r="C171" s="110" t="s">
        <v>264</v>
      </c>
      <c r="D171" s="110" t="s">
        <v>120</v>
      </c>
      <c r="E171" s="111" t="s">
        <v>265</v>
      </c>
      <c r="F171" s="112" t="s">
        <v>266</v>
      </c>
      <c r="G171" s="113" t="s">
        <v>267</v>
      </c>
      <c r="H171" s="114">
        <v>10</v>
      </c>
      <c r="I171" s="115"/>
      <c r="J171" s="115">
        <f>ROUND(I171*H171,2)</f>
        <v>0</v>
      </c>
      <c r="K171" s="112" t="s">
        <v>124</v>
      </c>
      <c r="L171" s="25"/>
      <c r="M171" s="45" t="s">
        <v>3</v>
      </c>
      <c r="N171" s="116" t="s">
        <v>44</v>
      </c>
      <c r="O171" s="117">
        <v>0.96099999999999997</v>
      </c>
      <c r="P171" s="117">
        <f>O171*H171</f>
        <v>9.61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AR171" s="14" t="s">
        <v>134</v>
      </c>
      <c r="AT171" s="14" t="s">
        <v>120</v>
      </c>
      <c r="AU171" s="14" t="s">
        <v>78</v>
      </c>
      <c r="AY171" s="14" t="s">
        <v>119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4" t="s">
        <v>78</v>
      </c>
      <c r="BK171" s="119">
        <f>ROUND(I171*H171,2)</f>
        <v>0</v>
      </c>
      <c r="BL171" s="14" t="s">
        <v>134</v>
      </c>
      <c r="BM171" s="14" t="s">
        <v>268</v>
      </c>
    </row>
    <row r="172" spans="2:65" s="10" customFormat="1" x14ac:dyDescent="0.2">
      <c r="B172" s="123"/>
      <c r="D172" s="120" t="s">
        <v>165</v>
      </c>
      <c r="E172" s="124" t="s">
        <v>3</v>
      </c>
      <c r="F172" s="125" t="s">
        <v>168</v>
      </c>
      <c r="H172" s="126">
        <v>10</v>
      </c>
      <c r="L172" s="123"/>
      <c r="M172" s="127"/>
      <c r="N172" s="128"/>
      <c r="O172" s="128"/>
      <c r="P172" s="128"/>
      <c r="Q172" s="128"/>
      <c r="R172" s="128"/>
      <c r="S172" s="128"/>
      <c r="T172" s="129"/>
      <c r="AT172" s="124" t="s">
        <v>165</v>
      </c>
      <c r="AU172" s="124" t="s">
        <v>78</v>
      </c>
      <c r="AV172" s="10" t="s">
        <v>80</v>
      </c>
      <c r="AW172" s="10" t="s">
        <v>35</v>
      </c>
      <c r="AX172" s="10" t="s">
        <v>78</v>
      </c>
      <c r="AY172" s="124" t="s">
        <v>119</v>
      </c>
    </row>
    <row r="173" spans="2:65" s="11" customFormat="1" x14ac:dyDescent="0.2">
      <c r="B173" s="130"/>
      <c r="D173" s="120" t="s">
        <v>165</v>
      </c>
      <c r="E173" s="131" t="s">
        <v>3</v>
      </c>
      <c r="F173" s="132" t="s">
        <v>257</v>
      </c>
      <c r="H173" s="131" t="s">
        <v>3</v>
      </c>
      <c r="L173" s="130"/>
      <c r="M173" s="133"/>
      <c r="N173" s="134"/>
      <c r="O173" s="134"/>
      <c r="P173" s="134"/>
      <c r="Q173" s="134"/>
      <c r="R173" s="134"/>
      <c r="S173" s="134"/>
      <c r="T173" s="135"/>
      <c r="AT173" s="131" t="s">
        <v>165</v>
      </c>
      <c r="AU173" s="131" t="s">
        <v>78</v>
      </c>
      <c r="AV173" s="11" t="s">
        <v>78</v>
      </c>
      <c r="AW173" s="11" t="s">
        <v>35</v>
      </c>
      <c r="AX173" s="11" t="s">
        <v>73</v>
      </c>
      <c r="AY173" s="131" t="s">
        <v>119</v>
      </c>
    </row>
    <row r="174" spans="2:65" s="9" customFormat="1" ht="25.9" customHeight="1" x14ac:dyDescent="0.2">
      <c r="B174" s="99"/>
      <c r="D174" s="100" t="s">
        <v>72</v>
      </c>
      <c r="E174" s="101" t="s">
        <v>269</v>
      </c>
      <c r="F174" s="101" t="s">
        <v>270</v>
      </c>
      <c r="J174" s="102">
        <f>BK174</f>
        <v>0</v>
      </c>
      <c r="L174" s="99"/>
      <c r="M174" s="103"/>
      <c r="N174" s="104"/>
      <c r="O174" s="104"/>
      <c r="P174" s="105">
        <f>SUM(P175:P177)</f>
        <v>0</v>
      </c>
      <c r="Q174" s="104"/>
      <c r="R174" s="105">
        <f>SUM(R175:R177)</f>
        <v>0</v>
      </c>
      <c r="S174" s="104"/>
      <c r="T174" s="106">
        <f>SUM(T175:T177)</f>
        <v>0</v>
      </c>
      <c r="AR174" s="100" t="s">
        <v>78</v>
      </c>
      <c r="AT174" s="107" t="s">
        <v>72</v>
      </c>
      <c r="AU174" s="107" t="s">
        <v>73</v>
      </c>
      <c r="AY174" s="100" t="s">
        <v>119</v>
      </c>
      <c r="BK174" s="108">
        <f>SUM(BK175:BK177)</f>
        <v>0</v>
      </c>
    </row>
    <row r="175" spans="2:65" s="1" customFormat="1" ht="16.5" customHeight="1" x14ac:dyDescent="0.2">
      <c r="B175" s="109"/>
      <c r="C175" s="136" t="s">
        <v>271</v>
      </c>
      <c r="D175" s="136" t="s">
        <v>272</v>
      </c>
      <c r="E175" s="137" t="s">
        <v>273</v>
      </c>
      <c r="F175" s="138" t="s">
        <v>274</v>
      </c>
      <c r="G175" s="139" t="s">
        <v>221</v>
      </c>
      <c r="H175" s="140">
        <v>152.023</v>
      </c>
      <c r="I175" s="141"/>
      <c r="J175" s="141">
        <f>ROUND(I175*H175,2)</f>
        <v>0</v>
      </c>
      <c r="K175" s="138" t="s">
        <v>3</v>
      </c>
      <c r="L175" s="142"/>
      <c r="M175" s="143" t="s">
        <v>3</v>
      </c>
      <c r="N175" s="144" t="s">
        <v>44</v>
      </c>
      <c r="O175" s="117">
        <v>0</v>
      </c>
      <c r="P175" s="117">
        <f>O175*H175</f>
        <v>0</v>
      </c>
      <c r="Q175" s="117">
        <v>0</v>
      </c>
      <c r="R175" s="117">
        <f>Q175*H175</f>
        <v>0</v>
      </c>
      <c r="S175" s="117">
        <v>0</v>
      </c>
      <c r="T175" s="118">
        <f>S175*H175</f>
        <v>0</v>
      </c>
      <c r="AR175" s="14" t="s">
        <v>153</v>
      </c>
      <c r="AT175" s="14" t="s">
        <v>272</v>
      </c>
      <c r="AU175" s="14" t="s">
        <v>78</v>
      </c>
      <c r="AY175" s="14" t="s">
        <v>119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4" t="s">
        <v>78</v>
      </c>
      <c r="BK175" s="119">
        <f>ROUND(I175*H175,2)</f>
        <v>0</v>
      </c>
      <c r="BL175" s="14" t="s">
        <v>134</v>
      </c>
      <c r="BM175" s="14" t="s">
        <v>275</v>
      </c>
    </row>
    <row r="176" spans="2:65" s="10" customFormat="1" x14ac:dyDescent="0.2">
      <c r="B176" s="123"/>
      <c r="D176" s="120" t="s">
        <v>165</v>
      </c>
      <c r="E176" s="124" t="s">
        <v>3</v>
      </c>
      <c r="F176" s="125" t="s">
        <v>224</v>
      </c>
      <c r="H176" s="126">
        <v>152.023</v>
      </c>
      <c r="L176" s="123"/>
      <c r="M176" s="127"/>
      <c r="N176" s="128"/>
      <c r="O176" s="128"/>
      <c r="P176" s="128"/>
      <c r="Q176" s="128"/>
      <c r="R176" s="128"/>
      <c r="S176" s="128"/>
      <c r="T176" s="129"/>
      <c r="AT176" s="124" t="s">
        <v>165</v>
      </c>
      <c r="AU176" s="124" t="s">
        <v>78</v>
      </c>
      <c r="AV176" s="10" t="s">
        <v>80</v>
      </c>
      <c r="AW176" s="10" t="s">
        <v>35</v>
      </c>
      <c r="AX176" s="10" t="s">
        <v>78</v>
      </c>
      <c r="AY176" s="124" t="s">
        <v>119</v>
      </c>
    </row>
    <row r="177" spans="2:65" s="11" customFormat="1" x14ac:dyDescent="0.2">
      <c r="B177" s="130"/>
      <c r="D177" s="120" t="s">
        <v>165</v>
      </c>
      <c r="E177" s="131" t="s">
        <v>3</v>
      </c>
      <c r="F177" s="132" t="s">
        <v>225</v>
      </c>
      <c r="H177" s="131" t="s">
        <v>3</v>
      </c>
      <c r="L177" s="130"/>
      <c r="M177" s="133"/>
      <c r="N177" s="134"/>
      <c r="O177" s="134"/>
      <c r="P177" s="134"/>
      <c r="Q177" s="134"/>
      <c r="R177" s="134"/>
      <c r="S177" s="134"/>
      <c r="T177" s="135"/>
      <c r="AT177" s="131" t="s">
        <v>165</v>
      </c>
      <c r="AU177" s="131" t="s">
        <v>78</v>
      </c>
      <c r="AV177" s="11" t="s">
        <v>78</v>
      </c>
      <c r="AW177" s="11" t="s">
        <v>35</v>
      </c>
      <c r="AX177" s="11" t="s">
        <v>73</v>
      </c>
      <c r="AY177" s="131" t="s">
        <v>119</v>
      </c>
    </row>
    <row r="178" spans="2:65" s="9" customFormat="1" ht="25.9" customHeight="1" x14ac:dyDescent="0.2">
      <c r="B178" s="99"/>
      <c r="D178" s="100" t="s">
        <v>72</v>
      </c>
      <c r="E178" s="101" t="s">
        <v>276</v>
      </c>
      <c r="F178" s="101" t="s">
        <v>277</v>
      </c>
      <c r="J178" s="102">
        <f>BK178</f>
        <v>0</v>
      </c>
      <c r="L178" s="99"/>
      <c r="M178" s="103"/>
      <c r="N178" s="104"/>
      <c r="O178" s="104"/>
      <c r="P178" s="105">
        <f>SUM(P179:P196)</f>
        <v>3057.5690000000004</v>
      </c>
      <c r="Q178" s="104"/>
      <c r="R178" s="105">
        <f>SUM(R179:R196)</f>
        <v>11868.731803643999</v>
      </c>
      <c r="S178" s="104"/>
      <c r="T178" s="106">
        <f>SUM(T179:T196)</f>
        <v>0</v>
      </c>
      <c r="AR178" s="100" t="s">
        <v>78</v>
      </c>
      <c r="AT178" s="107" t="s">
        <v>72</v>
      </c>
      <c r="AU178" s="107" t="s">
        <v>73</v>
      </c>
      <c r="AY178" s="100" t="s">
        <v>119</v>
      </c>
      <c r="BK178" s="108">
        <f>SUM(BK179:BK196)</f>
        <v>0</v>
      </c>
    </row>
    <row r="179" spans="2:65" s="1" customFormat="1" ht="16.5" customHeight="1" x14ac:dyDescent="0.2">
      <c r="B179" s="109"/>
      <c r="C179" s="136" t="s">
        <v>278</v>
      </c>
      <c r="D179" s="136" t="s">
        <v>272</v>
      </c>
      <c r="E179" s="137" t="s">
        <v>279</v>
      </c>
      <c r="F179" s="138" t="s">
        <v>280</v>
      </c>
      <c r="G179" s="139" t="s">
        <v>281</v>
      </c>
      <c r="H179" s="140">
        <v>144.30000000000001</v>
      </c>
      <c r="I179" s="141"/>
      <c r="J179" s="141">
        <f>ROUND(I179*H179,2)</f>
        <v>0</v>
      </c>
      <c r="K179" s="138" t="s">
        <v>3</v>
      </c>
      <c r="L179" s="142"/>
      <c r="M179" s="143" t="s">
        <v>3</v>
      </c>
      <c r="N179" s="144" t="s">
        <v>44</v>
      </c>
      <c r="O179" s="117">
        <v>0</v>
      </c>
      <c r="P179" s="117">
        <f>O179*H179</f>
        <v>0</v>
      </c>
      <c r="Q179" s="117">
        <v>0</v>
      </c>
      <c r="R179" s="117">
        <f>Q179*H179</f>
        <v>0</v>
      </c>
      <c r="S179" s="117">
        <v>0</v>
      </c>
      <c r="T179" s="118">
        <f>S179*H179</f>
        <v>0</v>
      </c>
      <c r="AR179" s="14" t="s">
        <v>153</v>
      </c>
      <c r="AT179" s="14" t="s">
        <v>272</v>
      </c>
      <c r="AU179" s="14" t="s">
        <v>78</v>
      </c>
      <c r="AY179" s="14" t="s">
        <v>119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4" t="s">
        <v>78</v>
      </c>
      <c r="BK179" s="119">
        <f>ROUND(I179*H179,2)</f>
        <v>0</v>
      </c>
      <c r="BL179" s="14" t="s">
        <v>134</v>
      </c>
      <c r="BM179" s="14" t="s">
        <v>282</v>
      </c>
    </row>
    <row r="180" spans="2:65" s="10" customFormat="1" x14ac:dyDescent="0.2">
      <c r="B180" s="123"/>
      <c r="D180" s="120" t="s">
        <v>165</v>
      </c>
      <c r="E180" s="124" t="s">
        <v>3</v>
      </c>
      <c r="F180" s="125" t="s">
        <v>283</v>
      </c>
      <c r="H180" s="126">
        <v>144.30000000000001</v>
      </c>
      <c r="L180" s="123"/>
      <c r="M180" s="127"/>
      <c r="N180" s="128"/>
      <c r="O180" s="128"/>
      <c r="P180" s="128"/>
      <c r="Q180" s="128"/>
      <c r="R180" s="128"/>
      <c r="S180" s="128"/>
      <c r="T180" s="129"/>
      <c r="AT180" s="124" t="s">
        <v>165</v>
      </c>
      <c r="AU180" s="124" t="s">
        <v>78</v>
      </c>
      <c r="AV180" s="10" t="s">
        <v>80</v>
      </c>
      <c r="AW180" s="10" t="s">
        <v>35</v>
      </c>
      <c r="AX180" s="10" t="s">
        <v>78</v>
      </c>
      <c r="AY180" s="124" t="s">
        <v>119</v>
      </c>
    </row>
    <row r="181" spans="2:65" s="11" customFormat="1" x14ac:dyDescent="0.2">
      <c r="B181" s="130"/>
      <c r="D181" s="120" t="s">
        <v>165</v>
      </c>
      <c r="E181" s="131" t="s">
        <v>3</v>
      </c>
      <c r="F181" s="132" t="s">
        <v>167</v>
      </c>
      <c r="H181" s="131" t="s">
        <v>3</v>
      </c>
      <c r="L181" s="130"/>
      <c r="M181" s="133"/>
      <c r="N181" s="134"/>
      <c r="O181" s="134"/>
      <c r="P181" s="134"/>
      <c r="Q181" s="134"/>
      <c r="R181" s="134"/>
      <c r="S181" s="134"/>
      <c r="T181" s="135"/>
      <c r="AT181" s="131" t="s">
        <v>165</v>
      </c>
      <c r="AU181" s="131" t="s">
        <v>78</v>
      </c>
      <c r="AV181" s="11" t="s">
        <v>78</v>
      </c>
      <c r="AW181" s="11" t="s">
        <v>35</v>
      </c>
      <c r="AX181" s="11" t="s">
        <v>73</v>
      </c>
      <c r="AY181" s="131" t="s">
        <v>119</v>
      </c>
    </row>
    <row r="182" spans="2:65" s="1" customFormat="1" ht="16.5" customHeight="1" x14ac:dyDescent="0.2">
      <c r="B182" s="109"/>
      <c r="C182" s="136" t="s">
        <v>284</v>
      </c>
      <c r="D182" s="136" t="s">
        <v>272</v>
      </c>
      <c r="E182" s="137" t="s">
        <v>285</v>
      </c>
      <c r="F182" s="138" t="s">
        <v>286</v>
      </c>
      <c r="G182" s="139" t="s">
        <v>287</v>
      </c>
      <c r="H182" s="140">
        <v>30</v>
      </c>
      <c r="I182" s="141"/>
      <c r="J182" s="141">
        <f>ROUND(I182*H182,2)</f>
        <v>0</v>
      </c>
      <c r="K182" s="138" t="s">
        <v>3</v>
      </c>
      <c r="L182" s="142"/>
      <c r="M182" s="143" t="s">
        <v>3</v>
      </c>
      <c r="N182" s="144" t="s">
        <v>44</v>
      </c>
      <c r="O182" s="117">
        <v>0</v>
      </c>
      <c r="P182" s="117">
        <f>O182*H182</f>
        <v>0</v>
      </c>
      <c r="Q182" s="117">
        <v>0</v>
      </c>
      <c r="R182" s="117">
        <f>Q182*H182</f>
        <v>0</v>
      </c>
      <c r="S182" s="117">
        <v>0</v>
      </c>
      <c r="T182" s="118">
        <f>S182*H182</f>
        <v>0</v>
      </c>
      <c r="AR182" s="14" t="s">
        <v>153</v>
      </c>
      <c r="AT182" s="14" t="s">
        <v>272</v>
      </c>
      <c r="AU182" s="14" t="s">
        <v>78</v>
      </c>
      <c r="AY182" s="14" t="s">
        <v>119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4" t="s">
        <v>78</v>
      </c>
      <c r="BK182" s="119">
        <f>ROUND(I182*H182,2)</f>
        <v>0</v>
      </c>
      <c r="BL182" s="14" t="s">
        <v>134</v>
      </c>
      <c r="BM182" s="14" t="s">
        <v>288</v>
      </c>
    </row>
    <row r="183" spans="2:65" s="10" customFormat="1" x14ac:dyDescent="0.2">
      <c r="B183" s="123"/>
      <c r="D183" s="120" t="s">
        <v>165</v>
      </c>
      <c r="E183" s="124" t="s">
        <v>3</v>
      </c>
      <c r="F183" s="125" t="s">
        <v>284</v>
      </c>
      <c r="H183" s="126">
        <v>30</v>
      </c>
      <c r="L183" s="123"/>
      <c r="M183" s="127"/>
      <c r="N183" s="128"/>
      <c r="O183" s="128"/>
      <c r="P183" s="128"/>
      <c r="Q183" s="128"/>
      <c r="R183" s="128"/>
      <c r="S183" s="128"/>
      <c r="T183" s="129"/>
      <c r="AT183" s="124" t="s">
        <v>165</v>
      </c>
      <c r="AU183" s="124" t="s">
        <v>78</v>
      </c>
      <c r="AV183" s="10" t="s">
        <v>80</v>
      </c>
      <c r="AW183" s="10" t="s">
        <v>35</v>
      </c>
      <c r="AX183" s="10" t="s">
        <v>78</v>
      </c>
      <c r="AY183" s="124" t="s">
        <v>119</v>
      </c>
    </row>
    <row r="184" spans="2:65" s="11" customFormat="1" x14ac:dyDescent="0.2">
      <c r="B184" s="130"/>
      <c r="D184" s="120" t="s">
        <v>165</v>
      </c>
      <c r="E184" s="131" t="s">
        <v>3</v>
      </c>
      <c r="F184" s="132" t="s">
        <v>167</v>
      </c>
      <c r="H184" s="131" t="s">
        <v>3</v>
      </c>
      <c r="L184" s="130"/>
      <c r="M184" s="133"/>
      <c r="N184" s="134"/>
      <c r="O184" s="134"/>
      <c r="P184" s="134"/>
      <c r="Q184" s="134"/>
      <c r="R184" s="134"/>
      <c r="S184" s="134"/>
      <c r="T184" s="135"/>
      <c r="AT184" s="131" t="s">
        <v>165</v>
      </c>
      <c r="AU184" s="131" t="s">
        <v>78</v>
      </c>
      <c r="AV184" s="11" t="s">
        <v>78</v>
      </c>
      <c r="AW184" s="11" t="s">
        <v>35</v>
      </c>
      <c r="AX184" s="11" t="s">
        <v>73</v>
      </c>
      <c r="AY184" s="131" t="s">
        <v>119</v>
      </c>
    </row>
    <row r="185" spans="2:65" s="1" customFormat="1" ht="16.5" customHeight="1" x14ac:dyDescent="0.2">
      <c r="B185" s="109"/>
      <c r="C185" s="110" t="s">
        <v>289</v>
      </c>
      <c r="D185" s="110" t="s">
        <v>120</v>
      </c>
      <c r="E185" s="111" t="s">
        <v>290</v>
      </c>
      <c r="F185" s="112" t="s">
        <v>291</v>
      </c>
      <c r="G185" s="113" t="s">
        <v>163</v>
      </c>
      <c r="H185" s="114">
        <v>4094</v>
      </c>
      <c r="I185" s="115"/>
      <c r="J185" s="115">
        <f>ROUND(I185*H185,2)</f>
        <v>0</v>
      </c>
      <c r="K185" s="112" t="s">
        <v>124</v>
      </c>
      <c r="L185" s="25"/>
      <c r="M185" s="45" t="s">
        <v>3</v>
      </c>
      <c r="N185" s="116" t="s">
        <v>44</v>
      </c>
      <c r="O185" s="117">
        <v>0.629</v>
      </c>
      <c r="P185" s="117">
        <f>O185*H185</f>
        <v>2575.1260000000002</v>
      </c>
      <c r="Q185" s="117">
        <v>2.4532922039999998</v>
      </c>
      <c r="R185" s="117">
        <f>Q185*H185</f>
        <v>10043.778283176</v>
      </c>
      <c r="S185" s="117">
        <v>0</v>
      </c>
      <c r="T185" s="118">
        <f>S185*H185</f>
        <v>0</v>
      </c>
      <c r="AR185" s="14" t="s">
        <v>134</v>
      </c>
      <c r="AT185" s="14" t="s">
        <v>120</v>
      </c>
      <c r="AU185" s="14" t="s">
        <v>78</v>
      </c>
      <c r="AY185" s="14" t="s">
        <v>119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4" t="s">
        <v>78</v>
      </c>
      <c r="BK185" s="119">
        <f>ROUND(I185*H185,2)</f>
        <v>0</v>
      </c>
      <c r="BL185" s="14" t="s">
        <v>134</v>
      </c>
      <c r="BM185" s="14" t="s">
        <v>292</v>
      </c>
    </row>
    <row r="186" spans="2:65" s="10" customFormat="1" x14ac:dyDescent="0.2">
      <c r="B186" s="123"/>
      <c r="D186" s="120" t="s">
        <v>165</v>
      </c>
      <c r="E186" s="124" t="s">
        <v>3</v>
      </c>
      <c r="F186" s="125" t="s">
        <v>293</v>
      </c>
      <c r="H186" s="126">
        <v>4094</v>
      </c>
      <c r="L186" s="123"/>
      <c r="M186" s="127"/>
      <c r="N186" s="128"/>
      <c r="O186" s="128"/>
      <c r="P186" s="128"/>
      <c r="Q186" s="128"/>
      <c r="R186" s="128"/>
      <c r="S186" s="128"/>
      <c r="T186" s="129"/>
      <c r="AT186" s="124" t="s">
        <v>165</v>
      </c>
      <c r="AU186" s="124" t="s">
        <v>78</v>
      </c>
      <c r="AV186" s="10" t="s">
        <v>80</v>
      </c>
      <c r="AW186" s="10" t="s">
        <v>35</v>
      </c>
      <c r="AX186" s="10" t="s">
        <v>78</v>
      </c>
      <c r="AY186" s="124" t="s">
        <v>119</v>
      </c>
    </row>
    <row r="187" spans="2:65" s="11" customFormat="1" x14ac:dyDescent="0.2">
      <c r="B187" s="130"/>
      <c r="D187" s="120" t="s">
        <v>165</v>
      </c>
      <c r="E187" s="131" t="s">
        <v>3</v>
      </c>
      <c r="F187" s="132" t="s">
        <v>167</v>
      </c>
      <c r="H187" s="131" t="s">
        <v>3</v>
      </c>
      <c r="L187" s="130"/>
      <c r="M187" s="133"/>
      <c r="N187" s="134"/>
      <c r="O187" s="134"/>
      <c r="P187" s="134"/>
      <c r="Q187" s="134"/>
      <c r="R187" s="134"/>
      <c r="S187" s="134"/>
      <c r="T187" s="135"/>
      <c r="AT187" s="131" t="s">
        <v>165</v>
      </c>
      <c r="AU187" s="131" t="s">
        <v>78</v>
      </c>
      <c r="AV187" s="11" t="s">
        <v>78</v>
      </c>
      <c r="AW187" s="11" t="s">
        <v>35</v>
      </c>
      <c r="AX187" s="11" t="s">
        <v>73</v>
      </c>
      <c r="AY187" s="131" t="s">
        <v>119</v>
      </c>
    </row>
    <row r="188" spans="2:65" s="1" customFormat="1" ht="16.5" customHeight="1" x14ac:dyDescent="0.2">
      <c r="B188" s="109"/>
      <c r="C188" s="110" t="s">
        <v>294</v>
      </c>
      <c r="D188" s="110" t="s">
        <v>120</v>
      </c>
      <c r="E188" s="111" t="s">
        <v>295</v>
      </c>
      <c r="F188" s="112" t="s">
        <v>296</v>
      </c>
      <c r="G188" s="113" t="s">
        <v>163</v>
      </c>
      <c r="H188" s="114">
        <v>479</v>
      </c>
      <c r="I188" s="115"/>
      <c r="J188" s="115">
        <f>ROUND(I188*H188,2)</f>
        <v>0</v>
      </c>
      <c r="K188" s="112" t="s">
        <v>124</v>
      </c>
      <c r="L188" s="25"/>
      <c r="M188" s="45" t="s">
        <v>3</v>
      </c>
      <c r="N188" s="116" t="s">
        <v>44</v>
      </c>
      <c r="O188" s="117">
        <v>0.629</v>
      </c>
      <c r="P188" s="117">
        <f>O188*H188</f>
        <v>301.291</v>
      </c>
      <c r="Q188" s="117">
        <v>2.4532922039999998</v>
      </c>
      <c r="R188" s="117">
        <f>Q188*H188</f>
        <v>1175.1269657159999</v>
      </c>
      <c r="S188" s="117">
        <v>0</v>
      </c>
      <c r="T188" s="118">
        <f>S188*H188</f>
        <v>0</v>
      </c>
      <c r="AR188" s="14" t="s">
        <v>134</v>
      </c>
      <c r="AT188" s="14" t="s">
        <v>120</v>
      </c>
      <c r="AU188" s="14" t="s">
        <v>78</v>
      </c>
      <c r="AY188" s="14" t="s">
        <v>119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4" t="s">
        <v>78</v>
      </c>
      <c r="BK188" s="119">
        <f>ROUND(I188*H188,2)</f>
        <v>0</v>
      </c>
      <c r="BL188" s="14" t="s">
        <v>134</v>
      </c>
      <c r="BM188" s="14" t="s">
        <v>297</v>
      </c>
    </row>
    <row r="189" spans="2:65" s="10" customFormat="1" x14ac:dyDescent="0.2">
      <c r="B189" s="123"/>
      <c r="D189" s="120" t="s">
        <v>165</v>
      </c>
      <c r="E189" s="124" t="s">
        <v>3</v>
      </c>
      <c r="F189" s="125" t="s">
        <v>298</v>
      </c>
      <c r="H189" s="126">
        <v>479</v>
      </c>
      <c r="L189" s="123"/>
      <c r="M189" s="127"/>
      <c r="N189" s="128"/>
      <c r="O189" s="128"/>
      <c r="P189" s="128"/>
      <c r="Q189" s="128"/>
      <c r="R189" s="128"/>
      <c r="S189" s="128"/>
      <c r="T189" s="129"/>
      <c r="AT189" s="124" t="s">
        <v>165</v>
      </c>
      <c r="AU189" s="124" t="s">
        <v>78</v>
      </c>
      <c r="AV189" s="10" t="s">
        <v>80</v>
      </c>
      <c r="AW189" s="10" t="s">
        <v>35</v>
      </c>
      <c r="AX189" s="10" t="s">
        <v>78</v>
      </c>
      <c r="AY189" s="124" t="s">
        <v>119</v>
      </c>
    </row>
    <row r="190" spans="2:65" s="11" customFormat="1" x14ac:dyDescent="0.2">
      <c r="B190" s="130"/>
      <c r="D190" s="120" t="s">
        <v>165</v>
      </c>
      <c r="E190" s="131" t="s">
        <v>3</v>
      </c>
      <c r="F190" s="132" t="s">
        <v>167</v>
      </c>
      <c r="H190" s="131" t="s">
        <v>3</v>
      </c>
      <c r="L190" s="130"/>
      <c r="M190" s="133"/>
      <c r="N190" s="134"/>
      <c r="O190" s="134"/>
      <c r="P190" s="134"/>
      <c r="Q190" s="134"/>
      <c r="R190" s="134"/>
      <c r="S190" s="134"/>
      <c r="T190" s="135"/>
      <c r="AT190" s="131" t="s">
        <v>165</v>
      </c>
      <c r="AU190" s="131" t="s">
        <v>78</v>
      </c>
      <c r="AV190" s="11" t="s">
        <v>78</v>
      </c>
      <c r="AW190" s="11" t="s">
        <v>35</v>
      </c>
      <c r="AX190" s="11" t="s">
        <v>73</v>
      </c>
      <c r="AY190" s="131" t="s">
        <v>119</v>
      </c>
    </row>
    <row r="191" spans="2:65" s="1" customFormat="1" ht="16.5" customHeight="1" x14ac:dyDescent="0.2">
      <c r="B191" s="109"/>
      <c r="C191" s="110" t="s">
        <v>299</v>
      </c>
      <c r="D191" s="110" t="s">
        <v>120</v>
      </c>
      <c r="E191" s="111" t="s">
        <v>300</v>
      </c>
      <c r="F191" s="112" t="s">
        <v>301</v>
      </c>
      <c r="G191" s="113" t="s">
        <v>163</v>
      </c>
      <c r="H191" s="114">
        <v>288</v>
      </c>
      <c r="I191" s="115"/>
      <c r="J191" s="115">
        <f>ROUND(I191*H191,2)</f>
        <v>0</v>
      </c>
      <c r="K191" s="112" t="s">
        <v>124</v>
      </c>
      <c r="L191" s="25"/>
      <c r="M191" s="45" t="s">
        <v>3</v>
      </c>
      <c r="N191" s="116" t="s">
        <v>44</v>
      </c>
      <c r="O191" s="117">
        <v>0.629</v>
      </c>
      <c r="P191" s="117">
        <f>O191*H191</f>
        <v>181.15199999999999</v>
      </c>
      <c r="Q191" s="117">
        <v>2.2563422040000001</v>
      </c>
      <c r="R191" s="117">
        <f>Q191*H191</f>
        <v>649.82655475199999</v>
      </c>
      <c r="S191" s="117">
        <v>0</v>
      </c>
      <c r="T191" s="118">
        <f>S191*H191</f>
        <v>0</v>
      </c>
      <c r="AR191" s="14" t="s">
        <v>134</v>
      </c>
      <c r="AT191" s="14" t="s">
        <v>120</v>
      </c>
      <c r="AU191" s="14" t="s">
        <v>78</v>
      </c>
      <c r="AY191" s="14" t="s">
        <v>119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4" t="s">
        <v>78</v>
      </c>
      <c r="BK191" s="119">
        <f>ROUND(I191*H191,2)</f>
        <v>0</v>
      </c>
      <c r="BL191" s="14" t="s">
        <v>134</v>
      </c>
      <c r="BM191" s="14" t="s">
        <v>302</v>
      </c>
    </row>
    <row r="192" spans="2:65" s="10" customFormat="1" x14ac:dyDescent="0.2">
      <c r="B192" s="123"/>
      <c r="D192" s="120" t="s">
        <v>165</v>
      </c>
      <c r="E192" s="124" t="s">
        <v>3</v>
      </c>
      <c r="F192" s="125" t="s">
        <v>303</v>
      </c>
      <c r="H192" s="126">
        <v>288</v>
      </c>
      <c r="L192" s="123"/>
      <c r="M192" s="127"/>
      <c r="N192" s="128"/>
      <c r="O192" s="128"/>
      <c r="P192" s="128"/>
      <c r="Q192" s="128"/>
      <c r="R192" s="128"/>
      <c r="S192" s="128"/>
      <c r="T192" s="129"/>
      <c r="AT192" s="124" t="s">
        <v>165</v>
      </c>
      <c r="AU192" s="124" t="s">
        <v>78</v>
      </c>
      <c r="AV192" s="10" t="s">
        <v>80</v>
      </c>
      <c r="AW192" s="10" t="s">
        <v>35</v>
      </c>
      <c r="AX192" s="10" t="s">
        <v>78</v>
      </c>
      <c r="AY192" s="124" t="s">
        <v>119</v>
      </c>
    </row>
    <row r="193" spans="2:65" s="11" customFormat="1" x14ac:dyDescent="0.2">
      <c r="B193" s="130"/>
      <c r="D193" s="120" t="s">
        <v>165</v>
      </c>
      <c r="E193" s="131" t="s">
        <v>3</v>
      </c>
      <c r="F193" s="132" t="s">
        <v>167</v>
      </c>
      <c r="H193" s="131" t="s">
        <v>3</v>
      </c>
      <c r="L193" s="130"/>
      <c r="M193" s="133"/>
      <c r="N193" s="134"/>
      <c r="O193" s="134"/>
      <c r="P193" s="134"/>
      <c r="Q193" s="134"/>
      <c r="R193" s="134"/>
      <c r="S193" s="134"/>
      <c r="T193" s="135"/>
      <c r="AT193" s="131" t="s">
        <v>165</v>
      </c>
      <c r="AU193" s="131" t="s">
        <v>78</v>
      </c>
      <c r="AV193" s="11" t="s">
        <v>78</v>
      </c>
      <c r="AW193" s="11" t="s">
        <v>35</v>
      </c>
      <c r="AX193" s="11" t="s">
        <v>73</v>
      </c>
      <c r="AY193" s="131" t="s">
        <v>119</v>
      </c>
    </row>
    <row r="194" spans="2:65" s="1" customFormat="1" ht="16.5" customHeight="1" x14ac:dyDescent="0.2">
      <c r="B194" s="109"/>
      <c r="C194" s="136" t="s">
        <v>304</v>
      </c>
      <c r="D194" s="136" t="s">
        <v>272</v>
      </c>
      <c r="E194" s="137" t="s">
        <v>305</v>
      </c>
      <c r="F194" s="138" t="s">
        <v>306</v>
      </c>
      <c r="G194" s="139" t="s">
        <v>281</v>
      </c>
      <c r="H194" s="140">
        <v>2168</v>
      </c>
      <c r="I194" s="141"/>
      <c r="J194" s="141">
        <f>ROUND(I194*H194,2)</f>
        <v>0</v>
      </c>
      <c r="K194" s="138" t="s">
        <v>3</v>
      </c>
      <c r="L194" s="142"/>
      <c r="M194" s="143" t="s">
        <v>3</v>
      </c>
      <c r="N194" s="144" t="s">
        <v>44</v>
      </c>
      <c r="O194" s="117">
        <v>0</v>
      </c>
      <c r="P194" s="117">
        <f>O194*H194</f>
        <v>0</v>
      </c>
      <c r="Q194" s="117">
        <v>0</v>
      </c>
      <c r="R194" s="117">
        <f>Q194*H194</f>
        <v>0</v>
      </c>
      <c r="S194" s="117">
        <v>0</v>
      </c>
      <c r="T194" s="118">
        <f>S194*H194</f>
        <v>0</v>
      </c>
      <c r="AR194" s="14" t="s">
        <v>153</v>
      </c>
      <c r="AT194" s="14" t="s">
        <v>272</v>
      </c>
      <c r="AU194" s="14" t="s">
        <v>78</v>
      </c>
      <c r="AY194" s="14" t="s">
        <v>119</v>
      </c>
      <c r="BE194" s="119">
        <f>IF(N194="základní",J194,0)</f>
        <v>0</v>
      </c>
      <c r="BF194" s="119">
        <f>IF(N194="snížená",J194,0)</f>
        <v>0</v>
      </c>
      <c r="BG194" s="119">
        <f>IF(N194="zákl. přenesená",J194,0)</f>
        <v>0</v>
      </c>
      <c r="BH194" s="119">
        <f>IF(N194="sníž. přenesená",J194,0)</f>
        <v>0</v>
      </c>
      <c r="BI194" s="119">
        <f>IF(N194="nulová",J194,0)</f>
        <v>0</v>
      </c>
      <c r="BJ194" s="14" t="s">
        <v>78</v>
      </c>
      <c r="BK194" s="119">
        <f>ROUND(I194*H194,2)</f>
        <v>0</v>
      </c>
      <c r="BL194" s="14" t="s">
        <v>134</v>
      </c>
      <c r="BM194" s="14" t="s">
        <v>307</v>
      </c>
    </row>
    <row r="195" spans="2:65" s="10" customFormat="1" x14ac:dyDescent="0.2">
      <c r="B195" s="123"/>
      <c r="D195" s="120" t="s">
        <v>165</v>
      </c>
      <c r="E195" s="124" t="s">
        <v>3</v>
      </c>
      <c r="F195" s="125" t="s">
        <v>308</v>
      </c>
      <c r="H195" s="126">
        <v>2168</v>
      </c>
      <c r="L195" s="123"/>
      <c r="M195" s="127"/>
      <c r="N195" s="128"/>
      <c r="O195" s="128"/>
      <c r="P195" s="128"/>
      <c r="Q195" s="128"/>
      <c r="R195" s="128"/>
      <c r="S195" s="128"/>
      <c r="T195" s="129"/>
      <c r="AT195" s="124" t="s">
        <v>165</v>
      </c>
      <c r="AU195" s="124" t="s">
        <v>78</v>
      </c>
      <c r="AV195" s="10" t="s">
        <v>80</v>
      </c>
      <c r="AW195" s="10" t="s">
        <v>35</v>
      </c>
      <c r="AX195" s="10" t="s">
        <v>78</v>
      </c>
      <c r="AY195" s="124" t="s">
        <v>119</v>
      </c>
    </row>
    <row r="196" spans="2:65" s="11" customFormat="1" x14ac:dyDescent="0.2">
      <c r="B196" s="130"/>
      <c r="D196" s="120" t="s">
        <v>165</v>
      </c>
      <c r="E196" s="131" t="s">
        <v>3</v>
      </c>
      <c r="F196" s="132" t="s">
        <v>167</v>
      </c>
      <c r="H196" s="131" t="s">
        <v>3</v>
      </c>
      <c r="L196" s="130"/>
      <c r="M196" s="133"/>
      <c r="N196" s="134"/>
      <c r="O196" s="134"/>
      <c r="P196" s="134"/>
      <c r="Q196" s="134"/>
      <c r="R196" s="134"/>
      <c r="S196" s="134"/>
      <c r="T196" s="135"/>
      <c r="AT196" s="131" t="s">
        <v>165</v>
      </c>
      <c r="AU196" s="131" t="s">
        <v>78</v>
      </c>
      <c r="AV196" s="11" t="s">
        <v>78</v>
      </c>
      <c r="AW196" s="11" t="s">
        <v>35</v>
      </c>
      <c r="AX196" s="11" t="s">
        <v>73</v>
      </c>
      <c r="AY196" s="131" t="s">
        <v>119</v>
      </c>
    </row>
    <row r="197" spans="2:65" s="9" customFormat="1" ht="25.9" customHeight="1" x14ac:dyDescent="0.2">
      <c r="B197" s="99"/>
      <c r="D197" s="100" t="s">
        <v>72</v>
      </c>
      <c r="E197" s="101" t="s">
        <v>309</v>
      </c>
      <c r="F197" s="101" t="s">
        <v>310</v>
      </c>
      <c r="J197" s="102">
        <f>BK197</f>
        <v>0</v>
      </c>
      <c r="L197" s="99"/>
      <c r="M197" s="103"/>
      <c r="N197" s="104"/>
      <c r="O197" s="104"/>
      <c r="P197" s="105">
        <f>SUM(P198:P210)</f>
        <v>24719.1381</v>
      </c>
      <c r="Q197" s="104"/>
      <c r="R197" s="105">
        <f>SUM(R198:R210)</f>
        <v>0</v>
      </c>
      <c r="S197" s="104"/>
      <c r="T197" s="106">
        <f>SUM(T198:T210)</f>
        <v>0</v>
      </c>
      <c r="AR197" s="100" t="s">
        <v>78</v>
      </c>
      <c r="AT197" s="107" t="s">
        <v>72</v>
      </c>
      <c r="AU197" s="107" t="s">
        <v>73</v>
      </c>
      <c r="AY197" s="100" t="s">
        <v>119</v>
      </c>
      <c r="BK197" s="108">
        <f>SUM(BK198:BK210)</f>
        <v>0</v>
      </c>
    </row>
    <row r="198" spans="2:65" s="1" customFormat="1" ht="22.5" customHeight="1" x14ac:dyDescent="0.2">
      <c r="B198" s="109"/>
      <c r="C198" s="110" t="s">
        <v>311</v>
      </c>
      <c r="D198" s="110" t="s">
        <v>120</v>
      </c>
      <c r="E198" s="111" t="s">
        <v>219</v>
      </c>
      <c r="F198" s="112" t="s">
        <v>220</v>
      </c>
      <c r="G198" s="113" t="s">
        <v>221</v>
      </c>
      <c r="H198" s="114">
        <v>553.70000000000005</v>
      </c>
      <c r="I198" s="115"/>
      <c r="J198" s="115">
        <f>ROUND(I198*H198,2)</f>
        <v>0</v>
      </c>
      <c r="K198" s="112" t="s">
        <v>124</v>
      </c>
      <c r="L198" s="25"/>
      <c r="M198" s="45" t="s">
        <v>3</v>
      </c>
      <c r="N198" s="116" t="s">
        <v>44</v>
      </c>
      <c r="O198" s="117">
        <v>43.832999999999998</v>
      </c>
      <c r="P198" s="117">
        <f>O198*H198</f>
        <v>24270.3321</v>
      </c>
      <c r="Q198" s="117">
        <v>0</v>
      </c>
      <c r="R198" s="117">
        <f>Q198*H198</f>
        <v>0</v>
      </c>
      <c r="S198" s="117">
        <v>0</v>
      </c>
      <c r="T198" s="118">
        <f>S198*H198</f>
        <v>0</v>
      </c>
      <c r="AR198" s="14" t="s">
        <v>134</v>
      </c>
      <c r="AT198" s="14" t="s">
        <v>120</v>
      </c>
      <c r="AU198" s="14" t="s">
        <v>78</v>
      </c>
      <c r="AY198" s="14" t="s">
        <v>119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4" t="s">
        <v>78</v>
      </c>
      <c r="BK198" s="119">
        <f>ROUND(I198*H198,2)</f>
        <v>0</v>
      </c>
      <c r="BL198" s="14" t="s">
        <v>134</v>
      </c>
      <c r="BM198" s="14" t="s">
        <v>312</v>
      </c>
    </row>
    <row r="199" spans="2:65" s="1" customFormat="1" ht="78" x14ac:dyDescent="0.2">
      <c r="B199" s="25"/>
      <c r="D199" s="120" t="s">
        <v>172</v>
      </c>
      <c r="F199" s="121" t="s">
        <v>223</v>
      </c>
      <c r="L199" s="25"/>
      <c r="M199" s="122"/>
      <c r="N199" s="46"/>
      <c r="O199" s="46"/>
      <c r="P199" s="46"/>
      <c r="Q199" s="46"/>
      <c r="R199" s="46"/>
      <c r="S199" s="46"/>
      <c r="T199" s="47"/>
      <c r="AT199" s="14" t="s">
        <v>172</v>
      </c>
      <c r="AU199" s="14" t="s">
        <v>78</v>
      </c>
    </row>
    <row r="200" spans="2:65" s="10" customFormat="1" x14ac:dyDescent="0.2">
      <c r="B200" s="123"/>
      <c r="D200" s="120" t="s">
        <v>165</v>
      </c>
      <c r="E200" s="124" t="s">
        <v>3</v>
      </c>
      <c r="F200" s="125" t="s">
        <v>313</v>
      </c>
      <c r="H200" s="126">
        <v>553.70000000000005</v>
      </c>
      <c r="L200" s="123"/>
      <c r="M200" s="127"/>
      <c r="N200" s="128"/>
      <c r="O200" s="128"/>
      <c r="P200" s="128"/>
      <c r="Q200" s="128"/>
      <c r="R200" s="128"/>
      <c r="S200" s="128"/>
      <c r="T200" s="129"/>
      <c r="AT200" s="124" t="s">
        <v>165</v>
      </c>
      <c r="AU200" s="124" t="s">
        <v>78</v>
      </c>
      <c r="AV200" s="10" t="s">
        <v>80</v>
      </c>
      <c r="AW200" s="10" t="s">
        <v>35</v>
      </c>
      <c r="AX200" s="10" t="s">
        <v>78</v>
      </c>
      <c r="AY200" s="124" t="s">
        <v>119</v>
      </c>
    </row>
    <row r="201" spans="2:65" s="11" customFormat="1" x14ac:dyDescent="0.2">
      <c r="B201" s="130"/>
      <c r="D201" s="120" t="s">
        <v>165</v>
      </c>
      <c r="E201" s="131" t="s">
        <v>3</v>
      </c>
      <c r="F201" s="132" t="s">
        <v>225</v>
      </c>
      <c r="H201" s="131" t="s">
        <v>3</v>
      </c>
      <c r="L201" s="130"/>
      <c r="M201" s="133"/>
      <c r="N201" s="134"/>
      <c r="O201" s="134"/>
      <c r="P201" s="134"/>
      <c r="Q201" s="134"/>
      <c r="R201" s="134"/>
      <c r="S201" s="134"/>
      <c r="T201" s="135"/>
      <c r="AT201" s="131" t="s">
        <v>165</v>
      </c>
      <c r="AU201" s="131" t="s">
        <v>78</v>
      </c>
      <c r="AV201" s="11" t="s">
        <v>78</v>
      </c>
      <c r="AW201" s="11" t="s">
        <v>35</v>
      </c>
      <c r="AX201" s="11" t="s">
        <v>73</v>
      </c>
      <c r="AY201" s="131" t="s">
        <v>119</v>
      </c>
    </row>
    <row r="202" spans="2:65" s="1" customFormat="1" ht="16.5" customHeight="1" x14ac:dyDescent="0.2">
      <c r="B202" s="109"/>
      <c r="C202" s="110" t="s">
        <v>314</v>
      </c>
      <c r="D202" s="110" t="s">
        <v>120</v>
      </c>
      <c r="E202" s="111" t="s">
        <v>315</v>
      </c>
      <c r="F202" s="112" t="s">
        <v>316</v>
      </c>
      <c r="G202" s="113" t="s">
        <v>198</v>
      </c>
      <c r="H202" s="114">
        <v>1713</v>
      </c>
      <c r="I202" s="115"/>
      <c r="J202" s="115">
        <f>ROUND(I202*H202,2)</f>
        <v>0</v>
      </c>
      <c r="K202" s="112" t="s">
        <v>124</v>
      </c>
      <c r="L202" s="25"/>
      <c r="M202" s="45" t="s">
        <v>3</v>
      </c>
      <c r="N202" s="116" t="s">
        <v>44</v>
      </c>
      <c r="O202" s="117">
        <v>4.5999999999999999E-2</v>
      </c>
      <c r="P202" s="117">
        <f>O202*H202</f>
        <v>78.798000000000002</v>
      </c>
      <c r="Q202" s="117">
        <v>0</v>
      </c>
      <c r="R202" s="117">
        <f>Q202*H202</f>
        <v>0</v>
      </c>
      <c r="S202" s="117">
        <v>0</v>
      </c>
      <c r="T202" s="118">
        <f>S202*H202</f>
        <v>0</v>
      </c>
      <c r="AR202" s="14" t="s">
        <v>134</v>
      </c>
      <c r="AT202" s="14" t="s">
        <v>120</v>
      </c>
      <c r="AU202" s="14" t="s">
        <v>78</v>
      </c>
      <c r="AY202" s="14" t="s">
        <v>119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4" t="s">
        <v>78</v>
      </c>
      <c r="BK202" s="119">
        <f>ROUND(I202*H202,2)</f>
        <v>0</v>
      </c>
      <c r="BL202" s="14" t="s">
        <v>134</v>
      </c>
      <c r="BM202" s="14" t="s">
        <v>317</v>
      </c>
    </row>
    <row r="203" spans="2:65" s="10" customFormat="1" x14ac:dyDescent="0.2">
      <c r="B203" s="123"/>
      <c r="D203" s="120" t="s">
        <v>165</v>
      </c>
      <c r="E203" s="124" t="s">
        <v>3</v>
      </c>
      <c r="F203" s="125" t="s">
        <v>318</v>
      </c>
      <c r="H203" s="126">
        <v>1713</v>
      </c>
      <c r="L203" s="123"/>
      <c r="M203" s="127"/>
      <c r="N203" s="128"/>
      <c r="O203" s="128"/>
      <c r="P203" s="128"/>
      <c r="Q203" s="128"/>
      <c r="R203" s="128"/>
      <c r="S203" s="128"/>
      <c r="T203" s="129"/>
      <c r="AT203" s="124" t="s">
        <v>165</v>
      </c>
      <c r="AU203" s="124" t="s">
        <v>78</v>
      </c>
      <c r="AV203" s="10" t="s">
        <v>80</v>
      </c>
      <c r="AW203" s="10" t="s">
        <v>35</v>
      </c>
      <c r="AX203" s="10" t="s">
        <v>78</v>
      </c>
      <c r="AY203" s="124" t="s">
        <v>119</v>
      </c>
    </row>
    <row r="204" spans="2:65" s="11" customFormat="1" x14ac:dyDescent="0.2">
      <c r="B204" s="130"/>
      <c r="D204" s="120" t="s">
        <v>165</v>
      </c>
      <c r="E204" s="131" t="s">
        <v>3</v>
      </c>
      <c r="F204" s="132" t="s">
        <v>319</v>
      </c>
      <c r="H204" s="131" t="s">
        <v>3</v>
      </c>
      <c r="L204" s="130"/>
      <c r="M204" s="133"/>
      <c r="N204" s="134"/>
      <c r="O204" s="134"/>
      <c r="P204" s="134"/>
      <c r="Q204" s="134"/>
      <c r="R204" s="134"/>
      <c r="S204" s="134"/>
      <c r="T204" s="135"/>
      <c r="AT204" s="131" t="s">
        <v>165</v>
      </c>
      <c r="AU204" s="131" t="s">
        <v>78</v>
      </c>
      <c r="AV204" s="11" t="s">
        <v>78</v>
      </c>
      <c r="AW204" s="11" t="s">
        <v>35</v>
      </c>
      <c r="AX204" s="11" t="s">
        <v>73</v>
      </c>
      <c r="AY204" s="131" t="s">
        <v>119</v>
      </c>
    </row>
    <row r="205" spans="2:65" s="1" customFormat="1" ht="16.5" customHeight="1" x14ac:dyDescent="0.2">
      <c r="B205" s="109"/>
      <c r="C205" s="110" t="s">
        <v>320</v>
      </c>
      <c r="D205" s="110" t="s">
        <v>120</v>
      </c>
      <c r="E205" s="111" t="s">
        <v>321</v>
      </c>
      <c r="F205" s="112" t="s">
        <v>322</v>
      </c>
      <c r="G205" s="113" t="s">
        <v>198</v>
      </c>
      <c r="H205" s="114">
        <v>1713</v>
      </c>
      <c r="I205" s="115"/>
      <c r="J205" s="115">
        <f>ROUND(I205*H205,2)</f>
        <v>0</v>
      </c>
      <c r="K205" s="112" t="s">
        <v>124</v>
      </c>
      <c r="L205" s="25"/>
      <c r="M205" s="45" t="s">
        <v>3</v>
      </c>
      <c r="N205" s="116" t="s">
        <v>44</v>
      </c>
      <c r="O205" s="117">
        <v>0.107</v>
      </c>
      <c r="P205" s="117">
        <f>O205*H205</f>
        <v>183.291</v>
      </c>
      <c r="Q205" s="117">
        <v>0</v>
      </c>
      <c r="R205" s="117">
        <f>Q205*H205</f>
        <v>0</v>
      </c>
      <c r="S205" s="117">
        <v>0</v>
      </c>
      <c r="T205" s="118">
        <f>S205*H205</f>
        <v>0</v>
      </c>
      <c r="AR205" s="14" t="s">
        <v>134</v>
      </c>
      <c r="AT205" s="14" t="s">
        <v>120</v>
      </c>
      <c r="AU205" s="14" t="s">
        <v>78</v>
      </c>
      <c r="AY205" s="14" t="s">
        <v>119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4" t="s">
        <v>78</v>
      </c>
      <c r="BK205" s="119">
        <f>ROUND(I205*H205,2)</f>
        <v>0</v>
      </c>
      <c r="BL205" s="14" t="s">
        <v>134</v>
      </c>
      <c r="BM205" s="14" t="s">
        <v>323</v>
      </c>
    </row>
    <row r="206" spans="2:65" s="10" customFormat="1" x14ac:dyDescent="0.2">
      <c r="B206" s="123"/>
      <c r="D206" s="120" t="s">
        <v>165</v>
      </c>
      <c r="E206" s="124" t="s">
        <v>3</v>
      </c>
      <c r="F206" s="125" t="s">
        <v>318</v>
      </c>
      <c r="H206" s="126">
        <v>1713</v>
      </c>
      <c r="L206" s="123"/>
      <c r="M206" s="127"/>
      <c r="N206" s="128"/>
      <c r="O206" s="128"/>
      <c r="P206" s="128"/>
      <c r="Q206" s="128"/>
      <c r="R206" s="128"/>
      <c r="S206" s="128"/>
      <c r="T206" s="129"/>
      <c r="AT206" s="124" t="s">
        <v>165</v>
      </c>
      <c r="AU206" s="124" t="s">
        <v>78</v>
      </c>
      <c r="AV206" s="10" t="s">
        <v>80</v>
      </c>
      <c r="AW206" s="10" t="s">
        <v>35</v>
      </c>
      <c r="AX206" s="10" t="s">
        <v>78</v>
      </c>
      <c r="AY206" s="124" t="s">
        <v>119</v>
      </c>
    </row>
    <row r="207" spans="2:65" s="11" customFormat="1" x14ac:dyDescent="0.2">
      <c r="B207" s="130"/>
      <c r="D207" s="120" t="s">
        <v>165</v>
      </c>
      <c r="E207" s="131" t="s">
        <v>3</v>
      </c>
      <c r="F207" s="132" t="s">
        <v>319</v>
      </c>
      <c r="H207" s="131" t="s">
        <v>3</v>
      </c>
      <c r="L207" s="130"/>
      <c r="M207" s="133"/>
      <c r="N207" s="134"/>
      <c r="O207" s="134"/>
      <c r="P207" s="134"/>
      <c r="Q207" s="134"/>
      <c r="R207" s="134"/>
      <c r="S207" s="134"/>
      <c r="T207" s="135"/>
      <c r="AT207" s="131" t="s">
        <v>165</v>
      </c>
      <c r="AU207" s="131" t="s">
        <v>78</v>
      </c>
      <c r="AV207" s="11" t="s">
        <v>78</v>
      </c>
      <c r="AW207" s="11" t="s">
        <v>35</v>
      </c>
      <c r="AX207" s="11" t="s">
        <v>73</v>
      </c>
      <c r="AY207" s="131" t="s">
        <v>119</v>
      </c>
    </row>
    <row r="208" spans="2:65" s="1" customFormat="1" ht="16.5" customHeight="1" x14ac:dyDescent="0.2">
      <c r="B208" s="109"/>
      <c r="C208" s="110" t="s">
        <v>324</v>
      </c>
      <c r="D208" s="110" t="s">
        <v>120</v>
      </c>
      <c r="E208" s="111" t="s">
        <v>325</v>
      </c>
      <c r="F208" s="112" t="s">
        <v>326</v>
      </c>
      <c r="G208" s="113" t="s">
        <v>198</v>
      </c>
      <c r="H208" s="114">
        <v>1713</v>
      </c>
      <c r="I208" s="115"/>
      <c r="J208" s="115">
        <f>ROUND(I208*H208,2)</f>
        <v>0</v>
      </c>
      <c r="K208" s="112" t="s">
        <v>124</v>
      </c>
      <c r="L208" s="25"/>
      <c r="M208" s="45" t="s">
        <v>3</v>
      </c>
      <c r="N208" s="116" t="s">
        <v>44</v>
      </c>
      <c r="O208" s="117">
        <v>0.109</v>
      </c>
      <c r="P208" s="117">
        <f>O208*H208</f>
        <v>186.71700000000001</v>
      </c>
      <c r="Q208" s="117">
        <v>0</v>
      </c>
      <c r="R208" s="117">
        <f>Q208*H208</f>
        <v>0</v>
      </c>
      <c r="S208" s="117">
        <v>0</v>
      </c>
      <c r="T208" s="118">
        <f>S208*H208</f>
        <v>0</v>
      </c>
      <c r="AR208" s="14" t="s">
        <v>134</v>
      </c>
      <c r="AT208" s="14" t="s">
        <v>120</v>
      </c>
      <c r="AU208" s="14" t="s">
        <v>78</v>
      </c>
      <c r="AY208" s="14" t="s">
        <v>119</v>
      </c>
      <c r="BE208" s="119">
        <f>IF(N208="základní",J208,0)</f>
        <v>0</v>
      </c>
      <c r="BF208" s="119">
        <f>IF(N208="snížená",J208,0)</f>
        <v>0</v>
      </c>
      <c r="BG208" s="119">
        <f>IF(N208="zákl. přenesená",J208,0)</f>
        <v>0</v>
      </c>
      <c r="BH208" s="119">
        <f>IF(N208="sníž. přenesená",J208,0)</f>
        <v>0</v>
      </c>
      <c r="BI208" s="119">
        <f>IF(N208="nulová",J208,0)</f>
        <v>0</v>
      </c>
      <c r="BJ208" s="14" t="s">
        <v>78</v>
      </c>
      <c r="BK208" s="119">
        <f>ROUND(I208*H208,2)</f>
        <v>0</v>
      </c>
      <c r="BL208" s="14" t="s">
        <v>134</v>
      </c>
      <c r="BM208" s="14" t="s">
        <v>327</v>
      </c>
    </row>
    <row r="209" spans="2:65" s="10" customFormat="1" x14ac:dyDescent="0.2">
      <c r="B209" s="123"/>
      <c r="D209" s="120" t="s">
        <v>165</v>
      </c>
      <c r="E209" s="124" t="s">
        <v>3</v>
      </c>
      <c r="F209" s="125" t="s">
        <v>318</v>
      </c>
      <c r="H209" s="126">
        <v>1713</v>
      </c>
      <c r="L209" s="123"/>
      <c r="M209" s="127"/>
      <c r="N209" s="128"/>
      <c r="O209" s="128"/>
      <c r="P209" s="128"/>
      <c r="Q209" s="128"/>
      <c r="R209" s="128"/>
      <c r="S209" s="128"/>
      <c r="T209" s="129"/>
      <c r="AT209" s="124" t="s">
        <v>165</v>
      </c>
      <c r="AU209" s="124" t="s">
        <v>78</v>
      </c>
      <c r="AV209" s="10" t="s">
        <v>80</v>
      </c>
      <c r="AW209" s="10" t="s">
        <v>35</v>
      </c>
      <c r="AX209" s="10" t="s">
        <v>78</v>
      </c>
      <c r="AY209" s="124" t="s">
        <v>119</v>
      </c>
    </row>
    <row r="210" spans="2:65" s="11" customFormat="1" x14ac:dyDescent="0.2">
      <c r="B210" s="130"/>
      <c r="D210" s="120" t="s">
        <v>165</v>
      </c>
      <c r="E210" s="131" t="s">
        <v>3</v>
      </c>
      <c r="F210" s="132" t="s">
        <v>319</v>
      </c>
      <c r="H210" s="131" t="s">
        <v>3</v>
      </c>
      <c r="L210" s="130"/>
      <c r="M210" s="133"/>
      <c r="N210" s="134"/>
      <c r="O210" s="134"/>
      <c r="P210" s="134"/>
      <c r="Q210" s="134"/>
      <c r="R210" s="134"/>
      <c r="S210" s="134"/>
      <c r="T210" s="135"/>
      <c r="AT210" s="131" t="s">
        <v>165</v>
      </c>
      <c r="AU210" s="131" t="s">
        <v>78</v>
      </c>
      <c r="AV210" s="11" t="s">
        <v>78</v>
      </c>
      <c r="AW210" s="11" t="s">
        <v>35</v>
      </c>
      <c r="AX210" s="11" t="s">
        <v>73</v>
      </c>
      <c r="AY210" s="131" t="s">
        <v>119</v>
      </c>
    </row>
    <row r="211" spans="2:65" s="9" customFormat="1" ht="25.9" customHeight="1" x14ac:dyDescent="0.2">
      <c r="B211" s="99"/>
      <c r="D211" s="100" t="s">
        <v>72</v>
      </c>
      <c r="E211" s="101" t="s">
        <v>328</v>
      </c>
      <c r="F211" s="101" t="s">
        <v>329</v>
      </c>
      <c r="J211" s="102">
        <f>BK211</f>
        <v>0</v>
      </c>
      <c r="L211" s="99"/>
      <c r="M211" s="103"/>
      <c r="N211" s="104"/>
      <c r="O211" s="104"/>
      <c r="P211" s="105">
        <f>SUM(P212:P230)</f>
        <v>0</v>
      </c>
      <c r="Q211" s="104"/>
      <c r="R211" s="105">
        <f>SUM(R212:R230)</f>
        <v>0</v>
      </c>
      <c r="S211" s="104"/>
      <c r="T211" s="106">
        <f>SUM(T212:T230)</f>
        <v>0</v>
      </c>
      <c r="AR211" s="100" t="s">
        <v>78</v>
      </c>
      <c r="AT211" s="107" t="s">
        <v>72</v>
      </c>
      <c r="AU211" s="107" t="s">
        <v>73</v>
      </c>
      <c r="AY211" s="100" t="s">
        <v>119</v>
      </c>
      <c r="BK211" s="108">
        <f>SUM(BK212:BK230)</f>
        <v>0</v>
      </c>
    </row>
    <row r="212" spans="2:65" s="1" customFormat="1" ht="16.5" customHeight="1" x14ac:dyDescent="0.2">
      <c r="B212" s="109"/>
      <c r="C212" s="136" t="s">
        <v>330</v>
      </c>
      <c r="D212" s="136" t="s">
        <v>272</v>
      </c>
      <c r="E212" s="137" t="s">
        <v>331</v>
      </c>
      <c r="F212" s="138" t="s">
        <v>332</v>
      </c>
      <c r="G212" s="139" t="s">
        <v>221</v>
      </c>
      <c r="H212" s="140">
        <v>553.70000000000005</v>
      </c>
      <c r="I212" s="141"/>
      <c r="J212" s="141">
        <f>ROUND(I212*H212,2)</f>
        <v>0</v>
      </c>
      <c r="K212" s="138" t="s">
        <v>3</v>
      </c>
      <c r="L212" s="142"/>
      <c r="M212" s="143" t="s">
        <v>3</v>
      </c>
      <c r="N212" s="144" t="s">
        <v>44</v>
      </c>
      <c r="O212" s="117">
        <v>0</v>
      </c>
      <c r="P212" s="117">
        <f>O212*H212</f>
        <v>0</v>
      </c>
      <c r="Q212" s="117">
        <v>0</v>
      </c>
      <c r="R212" s="117">
        <f>Q212*H212</f>
        <v>0</v>
      </c>
      <c r="S212" s="117">
        <v>0</v>
      </c>
      <c r="T212" s="118">
        <f>S212*H212</f>
        <v>0</v>
      </c>
      <c r="AR212" s="14" t="s">
        <v>153</v>
      </c>
      <c r="AT212" s="14" t="s">
        <v>272</v>
      </c>
      <c r="AU212" s="14" t="s">
        <v>78</v>
      </c>
      <c r="AY212" s="14" t="s">
        <v>119</v>
      </c>
      <c r="BE212" s="119">
        <f>IF(N212="základní",J212,0)</f>
        <v>0</v>
      </c>
      <c r="BF212" s="119">
        <f>IF(N212="snížená",J212,0)</f>
        <v>0</v>
      </c>
      <c r="BG212" s="119">
        <f>IF(N212="zákl. přenesená",J212,0)</f>
        <v>0</v>
      </c>
      <c r="BH212" s="119">
        <f>IF(N212="sníž. přenesená",J212,0)</f>
        <v>0</v>
      </c>
      <c r="BI212" s="119">
        <f>IF(N212="nulová",J212,0)</f>
        <v>0</v>
      </c>
      <c r="BJ212" s="14" t="s">
        <v>78</v>
      </c>
      <c r="BK212" s="119">
        <f>ROUND(I212*H212,2)</f>
        <v>0</v>
      </c>
      <c r="BL212" s="14" t="s">
        <v>134</v>
      </c>
      <c r="BM212" s="14" t="s">
        <v>333</v>
      </c>
    </row>
    <row r="213" spans="2:65" s="10" customFormat="1" x14ac:dyDescent="0.2">
      <c r="B213" s="123"/>
      <c r="D213" s="120" t="s">
        <v>165</v>
      </c>
      <c r="E213" s="124" t="s">
        <v>3</v>
      </c>
      <c r="F213" s="125" t="s">
        <v>313</v>
      </c>
      <c r="H213" s="126">
        <v>553.70000000000005</v>
      </c>
      <c r="L213" s="123"/>
      <c r="M213" s="127"/>
      <c r="N213" s="128"/>
      <c r="O213" s="128"/>
      <c r="P213" s="128"/>
      <c r="Q213" s="128"/>
      <c r="R213" s="128"/>
      <c r="S213" s="128"/>
      <c r="T213" s="129"/>
      <c r="AT213" s="124" t="s">
        <v>165</v>
      </c>
      <c r="AU213" s="124" t="s">
        <v>78</v>
      </c>
      <c r="AV213" s="10" t="s">
        <v>80</v>
      </c>
      <c r="AW213" s="10" t="s">
        <v>35</v>
      </c>
      <c r="AX213" s="10" t="s">
        <v>78</v>
      </c>
      <c r="AY213" s="124" t="s">
        <v>119</v>
      </c>
    </row>
    <row r="214" spans="2:65" s="11" customFormat="1" x14ac:dyDescent="0.2">
      <c r="B214" s="130"/>
      <c r="D214" s="120" t="s">
        <v>165</v>
      </c>
      <c r="E214" s="131" t="s">
        <v>3</v>
      </c>
      <c r="F214" s="132" t="s">
        <v>225</v>
      </c>
      <c r="H214" s="131" t="s">
        <v>3</v>
      </c>
      <c r="L214" s="130"/>
      <c r="M214" s="133"/>
      <c r="N214" s="134"/>
      <c r="O214" s="134"/>
      <c r="P214" s="134"/>
      <c r="Q214" s="134"/>
      <c r="R214" s="134"/>
      <c r="S214" s="134"/>
      <c r="T214" s="135"/>
      <c r="AT214" s="131" t="s">
        <v>165</v>
      </c>
      <c r="AU214" s="131" t="s">
        <v>78</v>
      </c>
      <c r="AV214" s="11" t="s">
        <v>78</v>
      </c>
      <c r="AW214" s="11" t="s">
        <v>35</v>
      </c>
      <c r="AX214" s="11" t="s">
        <v>73</v>
      </c>
      <c r="AY214" s="131" t="s">
        <v>119</v>
      </c>
    </row>
    <row r="215" spans="2:65" s="1" customFormat="1" ht="16.5" customHeight="1" x14ac:dyDescent="0.2">
      <c r="B215" s="109"/>
      <c r="C215" s="136" t="s">
        <v>334</v>
      </c>
      <c r="D215" s="136" t="s">
        <v>272</v>
      </c>
      <c r="E215" s="137" t="s">
        <v>335</v>
      </c>
      <c r="F215" s="138" t="s">
        <v>336</v>
      </c>
      <c r="G215" s="139" t="s">
        <v>281</v>
      </c>
      <c r="H215" s="140">
        <v>513.9</v>
      </c>
      <c r="I215" s="141"/>
      <c r="J215" s="141">
        <f>ROUND(I215*H215,2)</f>
        <v>0</v>
      </c>
      <c r="K215" s="138" t="s">
        <v>3</v>
      </c>
      <c r="L215" s="142"/>
      <c r="M215" s="143" t="s">
        <v>3</v>
      </c>
      <c r="N215" s="144" t="s">
        <v>44</v>
      </c>
      <c r="O215" s="117">
        <v>0</v>
      </c>
      <c r="P215" s="117">
        <f>O215*H215</f>
        <v>0</v>
      </c>
      <c r="Q215" s="117">
        <v>0</v>
      </c>
      <c r="R215" s="117">
        <f>Q215*H215</f>
        <v>0</v>
      </c>
      <c r="S215" s="117">
        <v>0</v>
      </c>
      <c r="T215" s="118">
        <f>S215*H215</f>
        <v>0</v>
      </c>
      <c r="AR215" s="14" t="s">
        <v>153</v>
      </c>
      <c r="AT215" s="14" t="s">
        <v>272</v>
      </c>
      <c r="AU215" s="14" t="s">
        <v>78</v>
      </c>
      <c r="AY215" s="14" t="s">
        <v>119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4" t="s">
        <v>78</v>
      </c>
      <c r="BK215" s="119">
        <f>ROUND(I215*H215,2)</f>
        <v>0</v>
      </c>
      <c r="BL215" s="14" t="s">
        <v>134</v>
      </c>
      <c r="BM215" s="14" t="s">
        <v>337</v>
      </c>
    </row>
    <row r="216" spans="2:65" s="1" customFormat="1" ht="19.5" x14ac:dyDescent="0.2">
      <c r="B216" s="25"/>
      <c r="D216" s="120" t="s">
        <v>142</v>
      </c>
      <c r="F216" s="121" t="s">
        <v>338</v>
      </c>
      <c r="L216" s="25"/>
      <c r="M216" s="122"/>
      <c r="N216" s="46"/>
      <c r="O216" s="46"/>
      <c r="P216" s="46"/>
      <c r="Q216" s="46"/>
      <c r="R216" s="46"/>
      <c r="S216" s="46"/>
      <c r="T216" s="47"/>
      <c r="AT216" s="14" t="s">
        <v>142</v>
      </c>
      <c r="AU216" s="14" t="s">
        <v>78</v>
      </c>
    </row>
    <row r="217" spans="2:65" s="10" customFormat="1" x14ac:dyDescent="0.2">
      <c r="B217" s="123"/>
      <c r="D217" s="120" t="s">
        <v>165</v>
      </c>
      <c r="E217" s="124" t="s">
        <v>3</v>
      </c>
      <c r="F217" s="125" t="s">
        <v>339</v>
      </c>
      <c r="H217" s="126">
        <v>513.9</v>
      </c>
      <c r="L217" s="123"/>
      <c r="M217" s="127"/>
      <c r="N217" s="128"/>
      <c r="O217" s="128"/>
      <c r="P217" s="128"/>
      <c r="Q217" s="128"/>
      <c r="R217" s="128"/>
      <c r="S217" s="128"/>
      <c r="T217" s="129"/>
      <c r="AT217" s="124" t="s">
        <v>165</v>
      </c>
      <c r="AU217" s="124" t="s">
        <v>78</v>
      </c>
      <c r="AV217" s="10" t="s">
        <v>80</v>
      </c>
      <c r="AW217" s="10" t="s">
        <v>35</v>
      </c>
      <c r="AX217" s="10" t="s">
        <v>78</v>
      </c>
      <c r="AY217" s="124" t="s">
        <v>119</v>
      </c>
    </row>
    <row r="218" spans="2:65" s="11" customFormat="1" x14ac:dyDescent="0.2">
      <c r="B218" s="130"/>
      <c r="D218" s="120" t="s">
        <v>165</v>
      </c>
      <c r="E218" s="131" t="s">
        <v>3</v>
      </c>
      <c r="F218" s="132" t="s">
        <v>319</v>
      </c>
      <c r="H218" s="131" t="s">
        <v>3</v>
      </c>
      <c r="L218" s="130"/>
      <c r="M218" s="133"/>
      <c r="N218" s="134"/>
      <c r="O218" s="134"/>
      <c r="P218" s="134"/>
      <c r="Q218" s="134"/>
      <c r="R218" s="134"/>
      <c r="S218" s="134"/>
      <c r="T218" s="135"/>
      <c r="AT218" s="131" t="s">
        <v>165</v>
      </c>
      <c r="AU218" s="131" t="s">
        <v>78</v>
      </c>
      <c r="AV218" s="11" t="s">
        <v>78</v>
      </c>
      <c r="AW218" s="11" t="s">
        <v>35</v>
      </c>
      <c r="AX218" s="11" t="s">
        <v>73</v>
      </c>
      <c r="AY218" s="131" t="s">
        <v>119</v>
      </c>
    </row>
    <row r="219" spans="2:65" s="1" customFormat="1" ht="16.5" customHeight="1" x14ac:dyDescent="0.2">
      <c r="B219" s="109"/>
      <c r="C219" s="136" t="s">
        <v>340</v>
      </c>
      <c r="D219" s="136" t="s">
        <v>272</v>
      </c>
      <c r="E219" s="137" t="s">
        <v>341</v>
      </c>
      <c r="F219" s="138" t="s">
        <v>342</v>
      </c>
      <c r="G219" s="139" t="s">
        <v>281</v>
      </c>
      <c r="H219" s="140">
        <v>308.10000000000002</v>
      </c>
      <c r="I219" s="141"/>
      <c r="J219" s="141">
        <f>ROUND(I219*H219,2)</f>
        <v>0</v>
      </c>
      <c r="K219" s="138" t="s">
        <v>3</v>
      </c>
      <c r="L219" s="142"/>
      <c r="M219" s="143" t="s">
        <v>3</v>
      </c>
      <c r="N219" s="144" t="s">
        <v>44</v>
      </c>
      <c r="O219" s="117">
        <v>0</v>
      </c>
      <c r="P219" s="117">
        <f>O219*H219</f>
        <v>0</v>
      </c>
      <c r="Q219" s="117">
        <v>0</v>
      </c>
      <c r="R219" s="117">
        <f>Q219*H219</f>
        <v>0</v>
      </c>
      <c r="S219" s="117">
        <v>0</v>
      </c>
      <c r="T219" s="118">
        <f>S219*H219</f>
        <v>0</v>
      </c>
      <c r="AR219" s="14" t="s">
        <v>153</v>
      </c>
      <c r="AT219" s="14" t="s">
        <v>272</v>
      </c>
      <c r="AU219" s="14" t="s">
        <v>78</v>
      </c>
      <c r="AY219" s="14" t="s">
        <v>119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4" t="s">
        <v>78</v>
      </c>
      <c r="BK219" s="119">
        <f>ROUND(I219*H219,2)</f>
        <v>0</v>
      </c>
      <c r="BL219" s="14" t="s">
        <v>134</v>
      </c>
      <c r="BM219" s="14" t="s">
        <v>343</v>
      </c>
    </row>
    <row r="220" spans="2:65" s="1" customFormat="1" ht="19.5" x14ac:dyDescent="0.2">
      <c r="B220" s="25"/>
      <c r="D220" s="120" t="s">
        <v>142</v>
      </c>
      <c r="F220" s="121" t="s">
        <v>338</v>
      </c>
      <c r="L220" s="25"/>
      <c r="M220" s="122"/>
      <c r="N220" s="46"/>
      <c r="O220" s="46"/>
      <c r="P220" s="46"/>
      <c r="Q220" s="46"/>
      <c r="R220" s="46"/>
      <c r="S220" s="46"/>
      <c r="T220" s="47"/>
      <c r="AT220" s="14" t="s">
        <v>142</v>
      </c>
      <c r="AU220" s="14" t="s">
        <v>78</v>
      </c>
    </row>
    <row r="221" spans="2:65" s="10" customFormat="1" x14ac:dyDescent="0.2">
      <c r="B221" s="123"/>
      <c r="D221" s="120" t="s">
        <v>165</v>
      </c>
      <c r="E221" s="124" t="s">
        <v>3</v>
      </c>
      <c r="F221" s="125" t="s">
        <v>344</v>
      </c>
      <c r="H221" s="126">
        <v>308.10000000000002</v>
      </c>
      <c r="L221" s="123"/>
      <c r="M221" s="127"/>
      <c r="N221" s="128"/>
      <c r="O221" s="128"/>
      <c r="P221" s="128"/>
      <c r="Q221" s="128"/>
      <c r="R221" s="128"/>
      <c r="S221" s="128"/>
      <c r="T221" s="129"/>
      <c r="AT221" s="124" t="s">
        <v>165</v>
      </c>
      <c r="AU221" s="124" t="s">
        <v>78</v>
      </c>
      <c r="AV221" s="10" t="s">
        <v>80</v>
      </c>
      <c r="AW221" s="10" t="s">
        <v>35</v>
      </c>
      <c r="AX221" s="10" t="s">
        <v>78</v>
      </c>
      <c r="AY221" s="124" t="s">
        <v>119</v>
      </c>
    </row>
    <row r="222" spans="2:65" s="11" customFormat="1" x14ac:dyDescent="0.2">
      <c r="B222" s="130"/>
      <c r="D222" s="120" t="s">
        <v>165</v>
      </c>
      <c r="E222" s="131" t="s">
        <v>3</v>
      </c>
      <c r="F222" s="132" t="s">
        <v>319</v>
      </c>
      <c r="H222" s="131" t="s">
        <v>3</v>
      </c>
      <c r="L222" s="130"/>
      <c r="M222" s="133"/>
      <c r="N222" s="134"/>
      <c r="O222" s="134"/>
      <c r="P222" s="134"/>
      <c r="Q222" s="134"/>
      <c r="R222" s="134"/>
      <c r="S222" s="134"/>
      <c r="T222" s="135"/>
      <c r="AT222" s="131" t="s">
        <v>165</v>
      </c>
      <c r="AU222" s="131" t="s">
        <v>78</v>
      </c>
      <c r="AV222" s="11" t="s">
        <v>78</v>
      </c>
      <c r="AW222" s="11" t="s">
        <v>35</v>
      </c>
      <c r="AX222" s="11" t="s">
        <v>73</v>
      </c>
      <c r="AY222" s="131" t="s">
        <v>119</v>
      </c>
    </row>
    <row r="223" spans="2:65" s="1" customFormat="1" ht="16.5" customHeight="1" x14ac:dyDescent="0.2">
      <c r="B223" s="109"/>
      <c r="C223" s="136" t="s">
        <v>345</v>
      </c>
      <c r="D223" s="136" t="s">
        <v>272</v>
      </c>
      <c r="E223" s="137" t="s">
        <v>346</v>
      </c>
      <c r="F223" s="138" t="s">
        <v>347</v>
      </c>
      <c r="G223" s="139" t="s">
        <v>281</v>
      </c>
      <c r="H223" s="140">
        <v>205.8</v>
      </c>
      <c r="I223" s="141"/>
      <c r="J223" s="141">
        <f>ROUND(I223*H223,2)</f>
        <v>0</v>
      </c>
      <c r="K223" s="138" t="s">
        <v>3</v>
      </c>
      <c r="L223" s="142"/>
      <c r="M223" s="143" t="s">
        <v>3</v>
      </c>
      <c r="N223" s="144" t="s">
        <v>44</v>
      </c>
      <c r="O223" s="117">
        <v>0</v>
      </c>
      <c r="P223" s="117">
        <f>O223*H223</f>
        <v>0</v>
      </c>
      <c r="Q223" s="117">
        <v>0</v>
      </c>
      <c r="R223" s="117">
        <f>Q223*H223</f>
        <v>0</v>
      </c>
      <c r="S223" s="117">
        <v>0</v>
      </c>
      <c r="T223" s="118">
        <f>S223*H223</f>
        <v>0</v>
      </c>
      <c r="AR223" s="14" t="s">
        <v>153</v>
      </c>
      <c r="AT223" s="14" t="s">
        <v>272</v>
      </c>
      <c r="AU223" s="14" t="s">
        <v>78</v>
      </c>
      <c r="AY223" s="14" t="s">
        <v>119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4" t="s">
        <v>78</v>
      </c>
      <c r="BK223" s="119">
        <f>ROUND(I223*H223,2)</f>
        <v>0</v>
      </c>
      <c r="BL223" s="14" t="s">
        <v>134</v>
      </c>
      <c r="BM223" s="14" t="s">
        <v>348</v>
      </c>
    </row>
    <row r="224" spans="2:65" s="1" customFormat="1" ht="19.5" x14ac:dyDescent="0.2">
      <c r="B224" s="25"/>
      <c r="D224" s="120" t="s">
        <v>142</v>
      </c>
      <c r="F224" s="121" t="s">
        <v>338</v>
      </c>
      <c r="L224" s="25"/>
      <c r="M224" s="122"/>
      <c r="N224" s="46"/>
      <c r="O224" s="46"/>
      <c r="P224" s="46"/>
      <c r="Q224" s="46"/>
      <c r="R224" s="46"/>
      <c r="S224" s="46"/>
      <c r="T224" s="47"/>
      <c r="AT224" s="14" t="s">
        <v>142</v>
      </c>
      <c r="AU224" s="14" t="s">
        <v>78</v>
      </c>
    </row>
    <row r="225" spans="2:65" s="10" customFormat="1" x14ac:dyDescent="0.2">
      <c r="B225" s="123"/>
      <c r="D225" s="120" t="s">
        <v>165</v>
      </c>
      <c r="E225" s="124" t="s">
        <v>3</v>
      </c>
      <c r="F225" s="125" t="s">
        <v>349</v>
      </c>
      <c r="H225" s="126">
        <v>205.8</v>
      </c>
      <c r="L225" s="123"/>
      <c r="M225" s="127"/>
      <c r="N225" s="128"/>
      <c r="O225" s="128"/>
      <c r="P225" s="128"/>
      <c r="Q225" s="128"/>
      <c r="R225" s="128"/>
      <c r="S225" s="128"/>
      <c r="T225" s="129"/>
      <c r="AT225" s="124" t="s">
        <v>165</v>
      </c>
      <c r="AU225" s="124" t="s">
        <v>78</v>
      </c>
      <c r="AV225" s="10" t="s">
        <v>80</v>
      </c>
      <c r="AW225" s="10" t="s">
        <v>35</v>
      </c>
      <c r="AX225" s="10" t="s">
        <v>78</v>
      </c>
      <c r="AY225" s="124" t="s">
        <v>119</v>
      </c>
    </row>
    <row r="226" spans="2:65" s="11" customFormat="1" x14ac:dyDescent="0.2">
      <c r="B226" s="130"/>
      <c r="D226" s="120" t="s">
        <v>165</v>
      </c>
      <c r="E226" s="131" t="s">
        <v>3</v>
      </c>
      <c r="F226" s="132" t="s">
        <v>319</v>
      </c>
      <c r="H226" s="131" t="s">
        <v>3</v>
      </c>
      <c r="L226" s="130"/>
      <c r="M226" s="133"/>
      <c r="N226" s="134"/>
      <c r="O226" s="134"/>
      <c r="P226" s="134"/>
      <c r="Q226" s="134"/>
      <c r="R226" s="134"/>
      <c r="S226" s="134"/>
      <c r="T226" s="135"/>
      <c r="AT226" s="131" t="s">
        <v>165</v>
      </c>
      <c r="AU226" s="131" t="s">
        <v>78</v>
      </c>
      <c r="AV226" s="11" t="s">
        <v>78</v>
      </c>
      <c r="AW226" s="11" t="s">
        <v>35</v>
      </c>
      <c r="AX226" s="11" t="s">
        <v>73</v>
      </c>
      <c r="AY226" s="131" t="s">
        <v>119</v>
      </c>
    </row>
    <row r="227" spans="2:65" s="1" customFormat="1" ht="16.5" customHeight="1" x14ac:dyDescent="0.2">
      <c r="B227" s="109"/>
      <c r="C227" s="136" t="s">
        <v>350</v>
      </c>
      <c r="D227" s="136" t="s">
        <v>272</v>
      </c>
      <c r="E227" s="137" t="s">
        <v>351</v>
      </c>
      <c r="F227" s="138" t="s">
        <v>352</v>
      </c>
      <c r="G227" s="139" t="s">
        <v>287</v>
      </c>
      <c r="H227" s="140">
        <v>102.78</v>
      </c>
      <c r="I227" s="141"/>
      <c r="J227" s="141">
        <f>ROUND(I227*H227,2)</f>
        <v>0</v>
      </c>
      <c r="K227" s="138" t="s">
        <v>3</v>
      </c>
      <c r="L227" s="142"/>
      <c r="M227" s="143" t="s">
        <v>3</v>
      </c>
      <c r="N227" s="144" t="s">
        <v>44</v>
      </c>
      <c r="O227" s="117">
        <v>0</v>
      </c>
      <c r="P227" s="117">
        <f>O227*H227</f>
        <v>0</v>
      </c>
      <c r="Q227" s="117">
        <v>0</v>
      </c>
      <c r="R227" s="117">
        <f>Q227*H227</f>
        <v>0</v>
      </c>
      <c r="S227" s="117">
        <v>0</v>
      </c>
      <c r="T227" s="118">
        <f>S227*H227</f>
        <v>0</v>
      </c>
      <c r="AR227" s="14" t="s">
        <v>153</v>
      </c>
      <c r="AT227" s="14" t="s">
        <v>272</v>
      </c>
      <c r="AU227" s="14" t="s">
        <v>78</v>
      </c>
      <c r="AY227" s="14" t="s">
        <v>119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4" t="s">
        <v>78</v>
      </c>
      <c r="BK227" s="119">
        <f>ROUND(I227*H227,2)</f>
        <v>0</v>
      </c>
      <c r="BL227" s="14" t="s">
        <v>134</v>
      </c>
      <c r="BM227" s="14" t="s">
        <v>353</v>
      </c>
    </row>
    <row r="228" spans="2:65" s="1" customFormat="1" ht="19.5" x14ac:dyDescent="0.2">
      <c r="B228" s="25"/>
      <c r="D228" s="120" t="s">
        <v>142</v>
      </c>
      <c r="F228" s="121" t="s">
        <v>354</v>
      </c>
      <c r="L228" s="25"/>
      <c r="M228" s="122"/>
      <c r="N228" s="46"/>
      <c r="O228" s="46"/>
      <c r="P228" s="46"/>
      <c r="Q228" s="46"/>
      <c r="R228" s="46"/>
      <c r="S228" s="46"/>
      <c r="T228" s="47"/>
      <c r="AT228" s="14" t="s">
        <v>142</v>
      </c>
      <c r="AU228" s="14" t="s">
        <v>78</v>
      </c>
    </row>
    <row r="229" spans="2:65" s="10" customFormat="1" x14ac:dyDescent="0.2">
      <c r="B229" s="123"/>
      <c r="D229" s="120" t="s">
        <v>165</v>
      </c>
      <c r="E229" s="124" t="s">
        <v>3</v>
      </c>
      <c r="F229" s="125" t="s">
        <v>355</v>
      </c>
      <c r="H229" s="126">
        <v>102.78</v>
      </c>
      <c r="L229" s="123"/>
      <c r="M229" s="127"/>
      <c r="N229" s="128"/>
      <c r="O229" s="128"/>
      <c r="P229" s="128"/>
      <c r="Q229" s="128"/>
      <c r="R229" s="128"/>
      <c r="S229" s="128"/>
      <c r="T229" s="129"/>
      <c r="AT229" s="124" t="s">
        <v>165</v>
      </c>
      <c r="AU229" s="124" t="s">
        <v>78</v>
      </c>
      <c r="AV229" s="10" t="s">
        <v>80</v>
      </c>
      <c r="AW229" s="10" t="s">
        <v>35</v>
      </c>
      <c r="AX229" s="10" t="s">
        <v>78</v>
      </c>
      <c r="AY229" s="124" t="s">
        <v>119</v>
      </c>
    </row>
    <row r="230" spans="2:65" s="11" customFormat="1" x14ac:dyDescent="0.2">
      <c r="B230" s="130"/>
      <c r="D230" s="120" t="s">
        <v>165</v>
      </c>
      <c r="E230" s="131" t="s">
        <v>3</v>
      </c>
      <c r="F230" s="132" t="s">
        <v>319</v>
      </c>
      <c r="H230" s="131" t="s">
        <v>3</v>
      </c>
      <c r="L230" s="130"/>
      <c r="M230" s="133"/>
      <c r="N230" s="134"/>
      <c r="O230" s="134"/>
      <c r="P230" s="134"/>
      <c r="Q230" s="134"/>
      <c r="R230" s="134"/>
      <c r="S230" s="134"/>
      <c r="T230" s="135"/>
      <c r="AT230" s="131" t="s">
        <v>165</v>
      </c>
      <c r="AU230" s="131" t="s">
        <v>78</v>
      </c>
      <c r="AV230" s="11" t="s">
        <v>78</v>
      </c>
      <c r="AW230" s="11" t="s">
        <v>35</v>
      </c>
      <c r="AX230" s="11" t="s">
        <v>73</v>
      </c>
      <c r="AY230" s="131" t="s">
        <v>119</v>
      </c>
    </row>
    <row r="231" spans="2:65" s="9" customFormat="1" ht="25.9" customHeight="1" x14ac:dyDescent="0.2">
      <c r="B231" s="99"/>
      <c r="D231" s="100" t="s">
        <v>72</v>
      </c>
      <c r="E231" s="101" t="s">
        <v>356</v>
      </c>
      <c r="F231" s="101" t="s">
        <v>357</v>
      </c>
      <c r="J231" s="102">
        <f>BK231</f>
        <v>0</v>
      </c>
      <c r="L231" s="99"/>
      <c r="M231" s="103"/>
      <c r="N231" s="104"/>
      <c r="O231" s="104"/>
      <c r="P231" s="105">
        <f>SUM(P232:P307)</f>
        <v>17007.492399999999</v>
      </c>
      <c r="Q231" s="104"/>
      <c r="R231" s="105">
        <f>SUM(R232:R307)</f>
        <v>0</v>
      </c>
      <c r="S231" s="104"/>
      <c r="T231" s="106">
        <f>SUM(T232:T307)</f>
        <v>0</v>
      </c>
      <c r="AR231" s="100" t="s">
        <v>78</v>
      </c>
      <c r="AT231" s="107" t="s">
        <v>72</v>
      </c>
      <c r="AU231" s="107" t="s">
        <v>73</v>
      </c>
      <c r="AY231" s="100" t="s">
        <v>119</v>
      </c>
      <c r="BK231" s="108">
        <f>SUM(BK232:BK307)</f>
        <v>0</v>
      </c>
    </row>
    <row r="232" spans="2:65" s="1" customFormat="1" ht="16.5" customHeight="1" x14ac:dyDescent="0.2">
      <c r="B232" s="109"/>
      <c r="C232" s="110" t="s">
        <v>358</v>
      </c>
      <c r="D232" s="110" t="s">
        <v>120</v>
      </c>
      <c r="E232" s="111" t="s">
        <v>359</v>
      </c>
      <c r="F232" s="112" t="s">
        <v>360</v>
      </c>
      <c r="G232" s="113" t="s">
        <v>221</v>
      </c>
      <c r="H232" s="114">
        <v>143.1</v>
      </c>
      <c r="I232" s="115"/>
      <c r="J232" s="115">
        <f>ROUND(I232*H232,2)</f>
        <v>0</v>
      </c>
      <c r="K232" s="112" t="s">
        <v>124</v>
      </c>
      <c r="L232" s="25"/>
      <c r="M232" s="45" t="s">
        <v>3</v>
      </c>
      <c r="N232" s="116" t="s">
        <v>44</v>
      </c>
      <c r="O232" s="117">
        <v>8.3190000000000008</v>
      </c>
      <c r="P232" s="117">
        <f>O232*H232</f>
        <v>1190.4489000000001</v>
      </c>
      <c r="Q232" s="117">
        <v>0</v>
      </c>
      <c r="R232" s="117">
        <f>Q232*H232</f>
        <v>0</v>
      </c>
      <c r="S232" s="117">
        <v>0</v>
      </c>
      <c r="T232" s="118">
        <f>S232*H232</f>
        <v>0</v>
      </c>
      <c r="AR232" s="14" t="s">
        <v>134</v>
      </c>
      <c r="AT232" s="14" t="s">
        <v>120</v>
      </c>
      <c r="AU232" s="14" t="s">
        <v>78</v>
      </c>
      <c r="AY232" s="14" t="s">
        <v>119</v>
      </c>
      <c r="BE232" s="119">
        <f>IF(N232="základní",J232,0)</f>
        <v>0</v>
      </c>
      <c r="BF232" s="119">
        <f>IF(N232="snížená",J232,0)</f>
        <v>0</v>
      </c>
      <c r="BG232" s="119">
        <f>IF(N232="zákl. přenesená",J232,0)</f>
        <v>0</v>
      </c>
      <c r="BH232" s="119">
        <f>IF(N232="sníž. přenesená",J232,0)</f>
        <v>0</v>
      </c>
      <c r="BI232" s="119">
        <f>IF(N232="nulová",J232,0)</f>
        <v>0</v>
      </c>
      <c r="BJ232" s="14" t="s">
        <v>78</v>
      </c>
      <c r="BK232" s="119">
        <f>ROUND(I232*H232,2)</f>
        <v>0</v>
      </c>
      <c r="BL232" s="14" t="s">
        <v>134</v>
      </c>
      <c r="BM232" s="14" t="s">
        <v>361</v>
      </c>
    </row>
    <row r="233" spans="2:65" s="10" customFormat="1" x14ac:dyDescent="0.2">
      <c r="B233" s="123"/>
      <c r="D233" s="120" t="s">
        <v>165</v>
      </c>
      <c r="E233" s="124" t="s">
        <v>3</v>
      </c>
      <c r="F233" s="125" t="s">
        <v>362</v>
      </c>
      <c r="H233" s="126">
        <v>143.1</v>
      </c>
      <c r="L233" s="123"/>
      <c r="M233" s="127"/>
      <c r="N233" s="128"/>
      <c r="O233" s="128"/>
      <c r="P233" s="128"/>
      <c r="Q233" s="128"/>
      <c r="R233" s="128"/>
      <c r="S233" s="128"/>
      <c r="T233" s="129"/>
      <c r="AT233" s="124" t="s">
        <v>165</v>
      </c>
      <c r="AU233" s="124" t="s">
        <v>78</v>
      </c>
      <c r="AV233" s="10" t="s">
        <v>80</v>
      </c>
      <c r="AW233" s="10" t="s">
        <v>35</v>
      </c>
      <c r="AX233" s="10" t="s">
        <v>78</v>
      </c>
      <c r="AY233" s="124" t="s">
        <v>119</v>
      </c>
    </row>
    <row r="234" spans="2:65" s="11" customFormat="1" x14ac:dyDescent="0.2">
      <c r="B234" s="130"/>
      <c r="D234" s="120" t="s">
        <v>165</v>
      </c>
      <c r="E234" s="131" t="s">
        <v>3</v>
      </c>
      <c r="F234" s="132" t="s">
        <v>363</v>
      </c>
      <c r="H234" s="131" t="s">
        <v>3</v>
      </c>
      <c r="L234" s="130"/>
      <c r="M234" s="133"/>
      <c r="N234" s="134"/>
      <c r="O234" s="134"/>
      <c r="P234" s="134"/>
      <c r="Q234" s="134"/>
      <c r="R234" s="134"/>
      <c r="S234" s="134"/>
      <c r="T234" s="135"/>
      <c r="AT234" s="131" t="s">
        <v>165</v>
      </c>
      <c r="AU234" s="131" t="s">
        <v>78</v>
      </c>
      <c r="AV234" s="11" t="s">
        <v>78</v>
      </c>
      <c r="AW234" s="11" t="s">
        <v>35</v>
      </c>
      <c r="AX234" s="11" t="s">
        <v>73</v>
      </c>
      <c r="AY234" s="131" t="s">
        <v>119</v>
      </c>
    </row>
    <row r="235" spans="2:65" s="1" customFormat="1" ht="22.5" customHeight="1" x14ac:dyDescent="0.2">
      <c r="B235" s="109"/>
      <c r="C235" s="110" t="s">
        <v>364</v>
      </c>
      <c r="D235" s="110" t="s">
        <v>120</v>
      </c>
      <c r="E235" s="111" t="s">
        <v>365</v>
      </c>
      <c r="F235" s="112" t="s">
        <v>366</v>
      </c>
      <c r="G235" s="113" t="s">
        <v>156</v>
      </c>
      <c r="H235" s="114">
        <v>2</v>
      </c>
      <c r="I235" s="115"/>
      <c r="J235" s="115">
        <f>ROUND(I235*H235,2)</f>
        <v>0</v>
      </c>
      <c r="K235" s="112" t="s">
        <v>124</v>
      </c>
      <c r="L235" s="25"/>
      <c r="M235" s="45" t="s">
        <v>3</v>
      </c>
      <c r="N235" s="116" t="s">
        <v>44</v>
      </c>
      <c r="O235" s="117">
        <v>10.3</v>
      </c>
      <c r="P235" s="117">
        <f>O235*H235</f>
        <v>20.6</v>
      </c>
      <c r="Q235" s="117">
        <v>0</v>
      </c>
      <c r="R235" s="117">
        <f>Q235*H235</f>
        <v>0</v>
      </c>
      <c r="S235" s="117">
        <v>0</v>
      </c>
      <c r="T235" s="118">
        <f>S235*H235</f>
        <v>0</v>
      </c>
      <c r="AR235" s="14" t="s">
        <v>134</v>
      </c>
      <c r="AT235" s="14" t="s">
        <v>120</v>
      </c>
      <c r="AU235" s="14" t="s">
        <v>78</v>
      </c>
      <c r="AY235" s="14" t="s">
        <v>119</v>
      </c>
      <c r="BE235" s="119">
        <f>IF(N235="základní",J235,0)</f>
        <v>0</v>
      </c>
      <c r="BF235" s="119">
        <f>IF(N235="snížená",J235,0)</f>
        <v>0</v>
      </c>
      <c r="BG235" s="119">
        <f>IF(N235="zákl. přenesená",J235,0)</f>
        <v>0</v>
      </c>
      <c r="BH235" s="119">
        <f>IF(N235="sníž. přenesená",J235,0)</f>
        <v>0</v>
      </c>
      <c r="BI235" s="119">
        <f>IF(N235="nulová",J235,0)</f>
        <v>0</v>
      </c>
      <c r="BJ235" s="14" t="s">
        <v>78</v>
      </c>
      <c r="BK235" s="119">
        <f>ROUND(I235*H235,2)</f>
        <v>0</v>
      </c>
      <c r="BL235" s="14" t="s">
        <v>134</v>
      </c>
      <c r="BM235" s="14" t="s">
        <v>367</v>
      </c>
    </row>
    <row r="236" spans="2:65" s="10" customFormat="1" x14ac:dyDescent="0.2">
      <c r="B236" s="123"/>
      <c r="D236" s="120" t="s">
        <v>165</v>
      </c>
      <c r="E236" s="124" t="s">
        <v>3</v>
      </c>
      <c r="F236" s="125" t="s">
        <v>80</v>
      </c>
      <c r="H236" s="126">
        <v>2</v>
      </c>
      <c r="L236" s="123"/>
      <c r="M236" s="127"/>
      <c r="N236" s="128"/>
      <c r="O236" s="128"/>
      <c r="P236" s="128"/>
      <c r="Q236" s="128"/>
      <c r="R236" s="128"/>
      <c r="S236" s="128"/>
      <c r="T236" s="129"/>
      <c r="AT236" s="124" t="s">
        <v>165</v>
      </c>
      <c r="AU236" s="124" t="s">
        <v>78</v>
      </c>
      <c r="AV236" s="10" t="s">
        <v>80</v>
      </c>
      <c r="AW236" s="10" t="s">
        <v>35</v>
      </c>
      <c r="AX236" s="10" t="s">
        <v>78</v>
      </c>
      <c r="AY236" s="124" t="s">
        <v>119</v>
      </c>
    </row>
    <row r="237" spans="2:65" s="11" customFormat="1" x14ac:dyDescent="0.2">
      <c r="B237" s="130"/>
      <c r="D237" s="120" t="s">
        <v>165</v>
      </c>
      <c r="E237" s="131" t="s">
        <v>3</v>
      </c>
      <c r="F237" s="132" t="s">
        <v>368</v>
      </c>
      <c r="H237" s="131" t="s">
        <v>3</v>
      </c>
      <c r="L237" s="130"/>
      <c r="M237" s="133"/>
      <c r="N237" s="134"/>
      <c r="O237" s="134"/>
      <c r="P237" s="134"/>
      <c r="Q237" s="134"/>
      <c r="R237" s="134"/>
      <c r="S237" s="134"/>
      <c r="T237" s="135"/>
      <c r="AT237" s="131" t="s">
        <v>165</v>
      </c>
      <c r="AU237" s="131" t="s">
        <v>78</v>
      </c>
      <c r="AV237" s="11" t="s">
        <v>78</v>
      </c>
      <c r="AW237" s="11" t="s">
        <v>35</v>
      </c>
      <c r="AX237" s="11" t="s">
        <v>73</v>
      </c>
      <c r="AY237" s="131" t="s">
        <v>119</v>
      </c>
    </row>
    <row r="238" spans="2:65" s="1" customFormat="1" ht="22.5" customHeight="1" x14ac:dyDescent="0.2">
      <c r="B238" s="109"/>
      <c r="C238" s="110" t="s">
        <v>369</v>
      </c>
      <c r="D238" s="110" t="s">
        <v>120</v>
      </c>
      <c r="E238" s="111" t="s">
        <v>370</v>
      </c>
      <c r="F238" s="112" t="s">
        <v>371</v>
      </c>
      <c r="G238" s="113" t="s">
        <v>156</v>
      </c>
      <c r="H238" s="114">
        <v>4.5</v>
      </c>
      <c r="I238" s="115"/>
      <c r="J238" s="115">
        <f>ROUND(I238*H238,2)</f>
        <v>0</v>
      </c>
      <c r="K238" s="112" t="s">
        <v>124</v>
      </c>
      <c r="L238" s="25"/>
      <c r="M238" s="45" t="s">
        <v>3</v>
      </c>
      <c r="N238" s="116" t="s">
        <v>44</v>
      </c>
      <c r="O238" s="117">
        <v>118.819</v>
      </c>
      <c r="P238" s="117">
        <f>O238*H238</f>
        <v>534.68550000000005</v>
      </c>
      <c r="Q238" s="117">
        <v>0</v>
      </c>
      <c r="R238" s="117">
        <f>Q238*H238</f>
        <v>0</v>
      </c>
      <c r="S238" s="117">
        <v>0</v>
      </c>
      <c r="T238" s="118">
        <f>S238*H238</f>
        <v>0</v>
      </c>
      <c r="AR238" s="14" t="s">
        <v>134</v>
      </c>
      <c r="AT238" s="14" t="s">
        <v>120</v>
      </c>
      <c r="AU238" s="14" t="s">
        <v>78</v>
      </c>
      <c r="AY238" s="14" t="s">
        <v>119</v>
      </c>
      <c r="BE238" s="119">
        <f>IF(N238="základní",J238,0)</f>
        <v>0</v>
      </c>
      <c r="BF238" s="119">
        <f>IF(N238="snížená",J238,0)</f>
        <v>0</v>
      </c>
      <c r="BG238" s="119">
        <f>IF(N238="zákl. přenesená",J238,0)</f>
        <v>0</v>
      </c>
      <c r="BH238" s="119">
        <f>IF(N238="sníž. přenesená",J238,0)</f>
        <v>0</v>
      </c>
      <c r="BI238" s="119">
        <f>IF(N238="nulová",J238,0)</f>
        <v>0</v>
      </c>
      <c r="BJ238" s="14" t="s">
        <v>78</v>
      </c>
      <c r="BK238" s="119">
        <f>ROUND(I238*H238,2)</f>
        <v>0</v>
      </c>
      <c r="BL238" s="14" t="s">
        <v>134</v>
      </c>
      <c r="BM238" s="14" t="s">
        <v>372</v>
      </c>
    </row>
    <row r="239" spans="2:65" s="1" customFormat="1" ht="78" x14ac:dyDescent="0.2">
      <c r="B239" s="25"/>
      <c r="D239" s="120" t="s">
        <v>172</v>
      </c>
      <c r="F239" s="121" t="s">
        <v>223</v>
      </c>
      <c r="L239" s="25"/>
      <c r="M239" s="122"/>
      <c r="N239" s="46"/>
      <c r="O239" s="46"/>
      <c r="P239" s="46"/>
      <c r="Q239" s="46"/>
      <c r="R239" s="46"/>
      <c r="S239" s="46"/>
      <c r="T239" s="47"/>
      <c r="AT239" s="14" t="s">
        <v>172</v>
      </c>
      <c r="AU239" s="14" t="s">
        <v>78</v>
      </c>
    </row>
    <row r="240" spans="2:65" s="10" customFormat="1" x14ac:dyDescent="0.2">
      <c r="B240" s="123"/>
      <c r="D240" s="120" t="s">
        <v>165</v>
      </c>
      <c r="E240" s="124" t="s">
        <v>3</v>
      </c>
      <c r="F240" s="125" t="s">
        <v>373</v>
      </c>
      <c r="H240" s="126">
        <v>4.5</v>
      </c>
      <c r="L240" s="123"/>
      <c r="M240" s="127"/>
      <c r="N240" s="128"/>
      <c r="O240" s="128"/>
      <c r="P240" s="128"/>
      <c r="Q240" s="128"/>
      <c r="R240" s="128"/>
      <c r="S240" s="128"/>
      <c r="T240" s="129"/>
      <c r="AT240" s="124" t="s">
        <v>165</v>
      </c>
      <c r="AU240" s="124" t="s">
        <v>78</v>
      </c>
      <c r="AV240" s="10" t="s">
        <v>80</v>
      </c>
      <c r="AW240" s="10" t="s">
        <v>35</v>
      </c>
      <c r="AX240" s="10" t="s">
        <v>78</v>
      </c>
      <c r="AY240" s="124" t="s">
        <v>119</v>
      </c>
    </row>
    <row r="241" spans="2:65" s="11" customFormat="1" x14ac:dyDescent="0.2">
      <c r="B241" s="130"/>
      <c r="D241" s="120" t="s">
        <v>165</v>
      </c>
      <c r="E241" s="131" t="s">
        <v>3</v>
      </c>
      <c r="F241" s="132" t="s">
        <v>374</v>
      </c>
      <c r="H241" s="131" t="s">
        <v>3</v>
      </c>
      <c r="L241" s="130"/>
      <c r="M241" s="133"/>
      <c r="N241" s="134"/>
      <c r="O241" s="134"/>
      <c r="P241" s="134"/>
      <c r="Q241" s="134"/>
      <c r="R241" s="134"/>
      <c r="S241" s="134"/>
      <c r="T241" s="135"/>
      <c r="AT241" s="131" t="s">
        <v>165</v>
      </c>
      <c r="AU241" s="131" t="s">
        <v>78</v>
      </c>
      <c r="AV241" s="11" t="s">
        <v>78</v>
      </c>
      <c r="AW241" s="11" t="s">
        <v>35</v>
      </c>
      <c r="AX241" s="11" t="s">
        <v>73</v>
      </c>
      <c r="AY241" s="131" t="s">
        <v>119</v>
      </c>
    </row>
    <row r="242" spans="2:65" s="1" customFormat="1" ht="22.5" customHeight="1" x14ac:dyDescent="0.2">
      <c r="B242" s="109"/>
      <c r="C242" s="110" t="s">
        <v>375</v>
      </c>
      <c r="D242" s="110" t="s">
        <v>120</v>
      </c>
      <c r="E242" s="111" t="s">
        <v>376</v>
      </c>
      <c r="F242" s="112" t="s">
        <v>377</v>
      </c>
      <c r="G242" s="113" t="s">
        <v>156</v>
      </c>
      <c r="H242" s="114">
        <v>18</v>
      </c>
      <c r="I242" s="115"/>
      <c r="J242" s="115">
        <f>ROUND(I242*H242,2)</f>
        <v>0</v>
      </c>
      <c r="K242" s="112" t="s">
        <v>124</v>
      </c>
      <c r="L242" s="25"/>
      <c r="M242" s="45" t="s">
        <v>3</v>
      </c>
      <c r="N242" s="116" t="s">
        <v>44</v>
      </c>
      <c r="O242" s="117">
        <v>221.45699999999999</v>
      </c>
      <c r="P242" s="117">
        <f>O242*H242</f>
        <v>3986.2259999999997</v>
      </c>
      <c r="Q242" s="117">
        <v>0</v>
      </c>
      <c r="R242" s="117">
        <f>Q242*H242</f>
        <v>0</v>
      </c>
      <c r="S242" s="117">
        <v>0</v>
      </c>
      <c r="T242" s="118">
        <f>S242*H242</f>
        <v>0</v>
      </c>
      <c r="AR242" s="14" t="s">
        <v>134</v>
      </c>
      <c r="AT242" s="14" t="s">
        <v>120</v>
      </c>
      <c r="AU242" s="14" t="s">
        <v>78</v>
      </c>
      <c r="AY242" s="14" t="s">
        <v>119</v>
      </c>
      <c r="BE242" s="119">
        <f>IF(N242="základní",J242,0)</f>
        <v>0</v>
      </c>
      <c r="BF242" s="119">
        <f>IF(N242="snížená",J242,0)</f>
        <v>0</v>
      </c>
      <c r="BG242" s="119">
        <f>IF(N242="zákl. přenesená",J242,0)</f>
        <v>0</v>
      </c>
      <c r="BH242" s="119">
        <f>IF(N242="sníž. přenesená",J242,0)</f>
        <v>0</v>
      </c>
      <c r="BI242" s="119">
        <f>IF(N242="nulová",J242,0)</f>
        <v>0</v>
      </c>
      <c r="BJ242" s="14" t="s">
        <v>78</v>
      </c>
      <c r="BK242" s="119">
        <f>ROUND(I242*H242,2)</f>
        <v>0</v>
      </c>
      <c r="BL242" s="14" t="s">
        <v>134</v>
      </c>
      <c r="BM242" s="14" t="s">
        <v>378</v>
      </c>
    </row>
    <row r="243" spans="2:65" s="1" customFormat="1" ht="78" x14ac:dyDescent="0.2">
      <c r="B243" s="25"/>
      <c r="D243" s="120" t="s">
        <v>172</v>
      </c>
      <c r="F243" s="121" t="s">
        <v>223</v>
      </c>
      <c r="L243" s="25"/>
      <c r="M243" s="122"/>
      <c r="N243" s="46"/>
      <c r="O243" s="46"/>
      <c r="P243" s="46"/>
      <c r="Q243" s="46"/>
      <c r="R243" s="46"/>
      <c r="S243" s="46"/>
      <c r="T243" s="47"/>
      <c r="AT243" s="14" t="s">
        <v>172</v>
      </c>
      <c r="AU243" s="14" t="s">
        <v>78</v>
      </c>
    </row>
    <row r="244" spans="2:65" s="10" customFormat="1" x14ac:dyDescent="0.2">
      <c r="B244" s="123"/>
      <c r="D244" s="120" t="s">
        <v>165</v>
      </c>
      <c r="E244" s="124" t="s">
        <v>3</v>
      </c>
      <c r="F244" s="125" t="s">
        <v>213</v>
      </c>
      <c r="H244" s="126">
        <v>18</v>
      </c>
      <c r="L244" s="123"/>
      <c r="M244" s="127"/>
      <c r="N244" s="128"/>
      <c r="O244" s="128"/>
      <c r="P244" s="128"/>
      <c r="Q244" s="128"/>
      <c r="R244" s="128"/>
      <c r="S244" s="128"/>
      <c r="T244" s="129"/>
      <c r="AT244" s="124" t="s">
        <v>165</v>
      </c>
      <c r="AU244" s="124" t="s">
        <v>78</v>
      </c>
      <c r="AV244" s="10" t="s">
        <v>80</v>
      </c>
      <c r="AW244" s="10" t="s">
        <v>35</v>
      </c>
      <c r="AX244" s="10" t="s">
        <v>78</v>
      </c>
      <c r="AY244" s="124" t="s">
        <v>119</v>
      </c>
    </row>
    <row r="245" spans="2:65" s="11" customFormat="1" x14ac:dyDescent="0.2">
      <c r="B245" s="130"/>
      <c r="D245" s="120" t="s">
        <v>165</v>
      </c>
      <c r="E245" s="131" t="s">
        <v>3</v>
      </c>
      <c r="F245" s="132" t="s">
        <v>379</v>
      </c>
      <c r="H245" s="131" t="s">
        <v>3</v>
      </c>
      <c r="L245" s="130"/>
      <c r="M245" s="133"/>
      <c r="N245" s="134"/>
      <c r="O245" s="134"/>
      <c r="P245" s="134"/>
      <c r="Q245" s="134"/>
      <c r="R245" s="134"/>
      <c r="S245" s="134"/>
      <c r="T245" s="135"/>
      <c r="AT245" s="131" t="s">
        <v>165</v>
      </c>
      <c r="AU245" s="131" t="s">
        <v>78</v>
      </c>
      <c r="AV245" s="11" t="s">
        <v>78</v>
      </c>
      <c r="AW245" s="11" t="s">
        <v>35</v>
      </c>
      <c r="AX245" s="11" t="s">
        <v>73</v>
      </c>
      <c r="AY245" s="131" t="s">
        <v>119</v>
      </c>
    </row>
    <row r="246" spans="2:65" s="1" customFormat="1" ht="22.5" customHeight="1" x14ac:dyDescent="0.2">
      <c r="B246" s="109"/>
      <c r="C246" s="110" t="s">
        <v>380</v>
      </c>
      <c r="D246" s="110" t="s">
        <v>120</v>
      </c>
      <c r="E246" s="111" t="s">
        <v>381</v>
      </c>
      <c r="F246" s="112" t="s">
        <v>382</v>
      </c>
      <c r="G246" s="113" t="s">
        <v>156</v>
      </c>
      <c r="H246" s="114">
        <v>54</v>
      </c>
      <c r="I246" s="115"/>
      <c r="J246" s="115">
        <f>ROUND(I246*H246,2)</f>
        <v>0</v>
      </c>
      <c r="K246" s="112" t="s">
        <v>124</v>
      </c>
      <c r="L246" s="25"/>
      <c r="M246" s="45" t="s">
        <v>3</v>
      </c>
      <c r="N246" s="116" t="s">
        <v>44</v>
      </c>
      <c r="O246" s="117">
        <v>69.965999999999994</v>
      </c>
      <c r="P246" s="117">
        <f>O246*H246</f>
        <v>3778.1639999999998</v>
      </c>
      <c r="Q246" s="117">
        <v>0</v>
      </c>
      <c r="R246" s="117">
        <f>Q246*H246</f>
        <v>0</v>
      </c>
      <c r="S246" s="117">
        <v>0</v>
      </c>
      <c r="T246" s="118">
        <f>S246*H246</f>
        <v>0</v>
      </c>
      <c r="AR246" s="14" t="s">
        <v>134</v>
      </c>
      <c r="AT246" s="14" t="s">
        <v>120</v>
      </c>
      <c r="AU246" s="14" t="s">
        <v>78</v>
      </c>
      <c r="AY246" s="14" t="s">
        <v>119</v>
      </c>
      <c r="BE246" s="119">
        <f>IF(N246="základní",J246,0)</f>
        <v>0</v>
      </c>
      <c r="BF246" s="119">
        <f>IF(N246="snížená",J246,0)</f>
        <v>0</v>
      </c>
      <c r="BG246" s="119">
        <f>IF(N246="zákl. přenesená",J246,0)</f>
        <v>0</v>
      </c>
      <c r="BH246" s="119">
        <f>IF(N246="sníž. přenesená",J246,0)</f>
        <v>0</v>
      </c>
      <c r="BI246" s="119">
        <f>IF(N246="nulová",J246,0)</f>
        <v>0</v>
      </c>
      <c r="BJ246" s="14" t="s">
        <v>78</v>
      </c>
      <c r="BK246" s="119">
        <f>ROUND(I246*H246,2)</f>
        <v>0</v>
      </c>
      <c r="BL246" s="14" t="s">
        <v>134</v>
      </c>
      <c r="BM246" s="14" t="s">
        <v>383</v>
      </c>
    </row>
    <row r="247" spans="2:65" s="1" customFormat="1" ht="78" x14ac:dyDescent="0.2">
      <c r="B247" s="25"/>
      <c r="D247" s="120" t="s">
        <v>172</v>
      </c>
      <c r="F247" s="121" t="s">
        <v>223</v>
      </c>
      <c r="L247" s="25"/>
      <c r="M247" s="122"/>
      <c r="N247" s="46"/>
      <c r="O247" s="46"/>
      <c r="P247" s="46"/>
      <c r="Q247" s="46"/>
      <c r="R247" s="46"/>
      <c r="S247" s="46"/>
      <c r="T247" s="47"/>
      <c r="AT247" s="14" t="s">
        <v>172</v>
      </c>
      <c r="AU247" s="14" t="s">
        <v>78</v>
      </c>
    </row>
    <row r="248" spans="2:65" s="10" customFormat="1" x14ac:dyDescent="0.2">
      <c r="B248" s="123"/>
      <c r="D248" s="120" t="s">
        <v>165</v>
      </c>
      <c r="E248" s="124" t="s">
        <v>3</v>
      </c>
      <c r="F248" s="125" t="s">
        <v>384</v>
      </c>
      <c r="H248" s="126">
        <v>54</v>
      </c>
      <c r="L248" s="123"/>
      <c r="M248" s="127"/>
      <c r="N248" s="128"/>
      <c r="O248" s="128"/>
      <c r="P248" s="128"/>
      <c r="Q248" s="128"/>
      <c r="R248" s="128"/>
      <c r="S248" s="128"/>
      <c r="T248" s="129"/>
      <c r="AT248" s="124" t="s">
        <v>165</v>
      </c>
      <c r="AU248" s="124" t="s">
        <v>78</v>
      </c>
      <c r="AV248" s="10" t="s">
        <v>80</v>
      </c>
      <c r="AW248" s="10" t="s">
        <v>35</v>
      </c>
      <c r="AX248" s="10" t="s">
        <v>78</v>
      </c>
      <c r="AY248" s="124" t="s">
        <v>119</v>
      </c>
    </row>
    <row r="249" spans="2:65" s="11" customFormat="1" x14ac:dyDescent="0.2">
      <c r="B249" s="130"/>
      <c r="D249" s="120" t="s">
        <v>165</v>
      </c>
      <c r="E249" s="131" t="s">
        <v>3</v>
      </c>
      <c r="F249" s="132" t="s">
        <v>379</v>
      </c>
      <c r="H249" s="131" t="s">
        <v>3</v>
      </c>
      <c r="L249" s="130"/>
      <c r="M249" s="133"/>
      <c r="N249" s="134"/>
      <c r="O249" s="134"/>
      <c r="P249" s="134"/>
      <c r="Q249" s="134"/>
      <c r="R249" s="134"/>
      <c r="S249" s="134"/>
      <c r="T249" s="135"/>
      <c r="AT249" s="131" t="s">
        <v>165</v>
      </c>
      <c r="AU249" s="131" t="s">
        <v>78</v>
      </c>
      <c r="AV249" s="11" t="s">
        <v>78</v>
      </c>
      <c r="AW249" s="11" t="s">
        <v>35</v>
      </c>
      <c r="AX249" s="11" t="s">
        <v>73</v>
      </c>
      <c r="AY249" s="131" t="s">
        <v>119</v>
      </c>
    </row>
    <row r="250" spans="2:65" s="1" customFormat="1" ht="22.5" customHeight="1" x14ac:dyDescent="0.2">
      <c r="B250" s="109"/>
      <c r="C250" s="110" t="s">
        <v>385</v>
      </c>
      <c r="D250" s="110" t="s">
        <v>120</v>
      </c>
      <c r="E250" s="111" t="s">
        <v>386</v>
      </c>
      <c r="F250" s="112" t="s">
        <v>387</v>
      </c>
      <c r="G250" s="113" t="s">
        <v>388</v>
      </c>
      <c r="H250" s="114">
        <v>18</v>
      </c>
      <c r="I250" s="115"/>
      <c r="J250" s="115">
        <f>ROUND(I250*H250,2)</f>
        <v>0</v>
      </c>
      <c r="K250" s="112" t="s">
        <v>124</v>
      </c>
      <c r="L250" s="25"/>
      <c r="M250" s="45" t="s">
        <v>3</v>
      </c>
      <c r="N250" s="116" t="s">
        <v>44</v>
      </c>
      <c r="O250" s="117">
        <v>3.3679999999999999</v>
      </c>
      <c r="P250" s="117">
        <f>O250*H250</f>
        <v>60.623999999999995</v>
      </c>
      <c r="Q250" s="117">
        <v>0</v>
      </c>
      <c r="R250" s="117">
        <f>Q250*H250</f>
        <v>0</v>
      </c>
      <c r="S250" s="117">
        <v>0</v>
      </c>
      <c r="T250" s="118">
        <f>S250*H250</f>
        <v>0</v>
      </c>
      <c r="AR250" s="14" t="s">
        <v>134</v>
      </c>
      <c r="AT250" s="14" t="s">
        <v>120</v>
      </c>
      <c r="AU250" s="14" t="s">
        <v>78</v>
      </c>
      <c r="AY250" s="14" t="s">
        <v>119</v>
      </c>
      <c r="BE250" s="119">
        <f>IF(N250="základní",J250,0)</f>
        <v>0</v>
      </c>
      <c r="BF250" s="119">
        <f>IF(N250="snížená",J250,0)</f>
        <v>0</v>
      </c>
      <c r="BG250" s="119">
        <f>IF(N250="zákl. přenesená",J250,0)</f>
        <v>0</v>
      </c>
      <c r="BH250" s="119">
        <f>IF(N250="sníž. přenesená",J250,0)</f>
        <v>0</v>
      </c>
      <c r="BI250" s="119">
        <f>IF(N250="nulová",J250,0)</f>
        <v>0</v>
      </c>
      <c r="BJ250" s="14" t="s">
        <v>78</v>
      </c>
      <c r="BK250" s="119">
        <f>ROUND(I250*H250,2)</f>
        <v>0</v>
      </c>
      <c r="BL250" s="14" t="s">
        <v>134</v>
      </c>
      <c r="BM250" s="14" t="s">
        <v>389</v>
      </c>
    </row>
    <row r="251" spans="2:65" s="1" customFormat="1" ht="78" x14ac:dyDescent="0.2">
      <c r="B251" s="25"/>
      <c r="D251" s="120" t="s">
        <v>172</v>
      </c>
      <c r="F251" s="121" t="s">
        <v>223</v>
      </c>
      <c r="L251" s="25"/>
      <c r="M251" s="122"/>
      <c r="N251" s="46"/>
      <c r="O251" s="46"/>
      <c r="P251" s="46"/>
      <c r="Q251" s="46"/>
      <c r="R251" s="46"/>
      <c r="S251" s="46"/>
      <c r="T251" s="47"/>
      <c r="AT251" s="14" t="s">
        <v>172</v>
      </c>
      <c r="AU251" s="14" t="s">
        <v>78</v>
      </c>
    </row>
    <row r="252" spans="2:65" s="10" customFormat="1" x14ac:dyDescent="0.2">
      <c r="B252" s="123"/>
      <c r="D252" s="120" t="s">
        <v>165</v>
      </c>
      <c r="E252" s="124" t="s">
        <v>3</v>
      </c>
      <c r="F252" s="125" t="s">
        <v>213</v>
      </c>
      <c r="H252" s="126">
        <v>18</v>
      </c>
      <c r="L252" s="123"/>
      <c r="M252" s="127"/>
      <c r="N252" s="128"/>
      <c r="O252" s="128"/>
      <c r="P252" s="128"/>
      <c r="Q252" s="128"/>
      <c r="R252" s="128"/>
      <c r="S252" s="128"/>
      <c r="T252" s="129"/>
      <c r="AT252" s="124" t="s">
        <v>165</v>
      </c>
      <c r="AU252" s="124" t="s">
        <v>78</v>
      </c>
      <c r="AV252" s="10" t="s">
        <v>80</v>
      </c>
      <c r="AW252" s="10" t="s">
        <v>35</v>
      </c>
      <c r="AX252" s="10" t="s">
        <v>78</v>
      </c>
      <c r="AY252" s="124" t="s">
        <v>119</v>
      </c>
    </row>
    <row r="253" spans="2:65" s="11" customFormat="1" x14ac:dyDescent="0.2">
      <c r="B253" s="130"/>
      <c r="D253" s="120" t="s">
        <v>165</v>
      </c>
      <c r="E253" s="131" t="s">
        <v>3</v>
      </c>
      <c r="F253" s="132" t="s">
        <v>379</v>
      </c>
      <c r="H253" s="131" t="s">
        <v>3</v>
      </c>
      <c r="L253" s="130"/>
      <c r="M253" s="133"/>
      <c r="N253" s="134"/>
      <c r="O253" s="134"/>
      <c r="P253" s="134"/>
      <c r="Q253" s="134"/>
      <c r="R253" s="134"/>
      <c r="S253" s="134"/>
      <c r="T253" s="135"/>
      <c r="AT253" s="131" t="s">
        <v>165</v>
      </c>
      <c r="AU253" s="131" t="s">
        <v>78</v>
      </c>
      <c r="AV253" s="11" t="s">
        <v>78</v>
      </c>
      <c r="AW253" s="11" t="s">
        <v>35</v>
      </c>
      <c r="AX253" s="11" t="s">
        <v>73</v>
      </c>
      <c r="AY253" s="131" t="s">
        <v>119</v>
      </c>
    </row>
    <row r="254" spans="2:65" s="1" customFormat="1" ht="22.5" customHeight="1" x14ac:dyDescent="0.2">
      <c r="B254" s="109"/>
      <c r="C254" s="110" t="s">
        <v>390</v>
      </c>
      <c r="D254" s="110" t="s">
        <v>120</v>
      </c>
      <c r="E254" s="111" t="s">
        <v>391</v>
      </c>
      <c r="F254" s="112" t="s">
        <v>392</v>
      </c>
      <c r="G254" s="113" t="s">
        <v>156</v>
      </c>
      <c r="H254" s="114">
        <v>4.5</v>
      </c>
      <c r="I254" s="115"/>
      <c r="J254" s="115">
        <f>ROUND(I254*H254,2)</f>
        <v>0</v>
      </c>
      <c r="K254" s="112" t="s">
        <v>124</v>
      </c>
      <c r="L254" s="25"/>
      <c r="M254" s="45" t="s">
        <v>3</v>
      </c>
      <c r="N254" s="116" t="s">
        <v>44</v>
      </c>
      <c r="O254" s="117">
        <v>44.921999999999997</v>
      </c>
      <c r="P254" s="117">
        <f>O254*H254</f>
        <v>202.149</v>
      </c>
      <c r="Q254" s="117">
        <v>0</v>
      </c>
      <c r="R254" s="117">
        <f>Q254*H254</f>
        <v>0</v>
      </c>
      <c r="S254" s="117">
        <v>0</v>
      </c>
      <c r="T254" s="118">
        <f>S254*H254</f>
        <v>0</v>
      </c>
      <c r="AR254" s="14" t="s">
        <v>134</v>
      </c>
      <c r="AT254" s="14" t="s">
        <v>120</v>
      </c>
      <c r="AU254" s="14" t="s">
        <v>78</v>
      </c>
      <c r="AY254" s="14" t="s">
        <v>119</v>
      </c>
      <c r="BE254" s="119">
        <f>IF(N254="základní",J254,0)</f>
        <v>0</v>
      </c>
      <c r="BF254" s="119">
        <f>IF(N254="snížená",J254,0)</f>
        <v>0</v>
      </c>
      <c r="BG254" s="119">
        <f>IF(N254="zákl. přenesená",J254,0)</f>
        <v>0</v>
      </c>
      <c r="BH254" s="119">
        <f>IF(N254="sníž. přenesená",J254,0)</f>
        <v>0</v>
      </c>
      <c r="BI254" s="119">
        <f>IF(N254="nulová",J254,0)</f>
        <v>0</v>
      </c>
      <c r="BJ254" s="14" t="s">
        <v>78</v>
      </c>
      <c r="BK254" s="119">
        <f>ROUND(I254*H254,2)</f>
        <v>0</v>
      </c>
      <c r="BL254" s="14" t="s">
        <v>134</v>
      </c>
      <c r="BM254" s="14" t="s">
        <v>393</v>
      </c>
    </row>
    <row r="255" spans="2:65" s="1" customFormat="1" ht="29.25" x14ac:dyDescent="0.2">
      <c r="B255" s="25"/>
      <c r="D255" s="120" t="s">
        <v>172</v>
      </c>
      <c r="F255" s="121" t="s">
        <v>394</v>
      </c>
      <c r="L255" s="25"/>
      <c r="M255" s="122"/>
      <c r="N255" s="46"/>
      <c r="O255" s="46"/>
      <c r="P255" s="46"/>
      <c r="Q255" s="46"/>
      <c r="R255" s="46"/>
      <c r="S255" s="46"/>
      <c r="T255" s="47"/>
      <c r="AT255" s="14" t="s">
        <v>172</v>
      </c>
      <c r="AU255" s="14" t="s">
        <v>78</v>
      </c>
    </row>
    <row r="256" spans="2:65" s="10" customFormat="1" x14ac:dyDescent="0.2">
      <c r="B256" s="123"/>
      <c r="D256" s="120" t="s">
        <v>165</v>
      </c>
      <c r="E256" s="124" t="s">
        <v>3</v>
      </c>
      <c r="F256" s="125" t="s">
        <v>373</v>
      </c>
      <c r="H256" s="126">
        <v>4.5</v>
      </c>
      <c r="L256" s="123"/>
      <c r="M256" s="127"/>
      <c r="N256" s="128"/>
      <c r="O256" s="128"/>
      <c r="P256" s="128"/>
      <c r="Q256" s="128"/>
      <c r="R256" s="128"/>
      <c r="S256" s="128"/>
      <c r="T256" s="129"/>
      <c r="AT256" s="124" t="s">
        <v>165</v>
      </c>
      <c r="AU256" s="124" t="s">
        <v>78</v>
      </c>
      <c r="AV256" s="10" t="s">
        <v>80</v>
      </c>
      <c r="AW256" s="10" t="s">
        <v>35</v>
      </c>
      <c r="AX256" s="10" t="s">
        <v>78</v>
      </c>
      <c r="AY256" s="124" t="s">
        <v>119</v>
      </c>
    </row>
    <row r="257" spans="2:65" s="11" customFormat="1" x14ac:dyDescent="0.2">
      <c r="B257" s="130"/>
      <c r="D257" s="120" t="s">
        <v>165</v>
      </c>
      <c r="E257" s="131" t="s">
        <v>3</v>
      </c>
      <c r="F257" s="132" t="s">
        <v>374</v>
      </c>
      <c r="H257" s="131" t="s">
        <v>3</v>
      </c>
      <c r="L257" s="130"/>
      <c r="M257" s="133"/>
      <c r="N257" s="134"/>
      <c r="O257" s="134"/>
      <c r="P257" s="134"/>
      <c r="Q257" s="134"/>
      <c r="R257" s="134"/>
      <c r="S257" s="134"/>
      <c r="T257" s="135"/>
      <c r="AT257" s="131" t="s">
        <v>165</v>
      </c>
      <c r="AU257" s="131" t="s">
        <v>78</v>
      </c>
      <c r="AV257" s="11" t="s">
        <v>78</v>
      </c>
      <c r="AW257" s="11" t="s">
        <v>35</v>
      </c>
      <c r="AX257" s="11" t="s">
        <v>73</v>
      </c>
      <c r="AY257" s="131" t="s">
        <v>119</v>
      </c>
    </row>
    <row r="258" spans="2:65" s="1" customFormat="1" ht="22.5" customHeight="1" x14ac:dyDescent="0.2">
      <c r="B258" s="109"/>
      <c r="C258" s="110" t="s">
        <v>395</v>
      </c>
      <c r="D258" s="110" t="s">
        <v>120</v>
      </c>
      <c r="E258" s="111" t="s">
        <v>396</v>
      </c>
      <c r="F258" s="112" t="s">
        <v>397</v>
      </c>
      <c r="G258" s="113" t="s">
        <v>156</v>
      </c>
      <c r="H258" s="114">
        <v>18</v>
      </c>
      <c r="I258" s="115"/>
      <c r="J258" s="115">
        <f>ROUND(I258*H258,2)</f>
        <v>0</v>
      </c>
      <c r="K258" s="112" t="s">
        <v>124</v>
      </c>
      <c r="L258" s="25"/>
      <c r="M258" s="45" t="s">
        <v>3</v>
      </c>
      <c r="N258" s="116" t="s">
        <v>44</v>
      </c>
      <c r="O258" s="117">
        <v>82.933000000000007</v>
      </c>
      <c r="P258" s="117">
        <f>O258*H258</f>
        <v>1492.7940000000001</v>
      </c>
      <c r="Q258" s="117">
        <v>0</v>
      </c>
      <c r="R258" s="117">
        <f>Q258*H258</f>
        <v>0</v>
      </c>
      <c r="S258" s="117">
        <v>0</v>
      </c>
      <c r="T258" s="118">
        <f>S258*H258</f>
        <v>0</v>
      </c>
      <c r="AR258" s="14" t="s">
        <v>134</v>
      </c>
      <c r="AT258" s="14" t="s">
        <v>120</v>
      </c>
      <c r="AU258" s="14" t="s">
        <v>78</v>
      </c>
      <c r="AY258" s="14" t="s">
        <v>119</v>
      </c>
      <c r="BE258" s="119">
        <f>IF(N258="základní",J258,0)</f>
        <v>0</v>
      </c>
      <c r="BF258" s="119">
        <f>IF(N258="snížená",J258,0)</f>
        <v>0</v>
      </c>
      <c r="BG258" s="119">
        <f>IF(N258="zákl. přenesená",J258,0)</f>
        <v>0</v>
      </c>
      <c r="BH258" s="119">
        <f>IF(N258="sníž. přenesená",J258,0)</f>
        <v>0</v>
      </c>
      <c r="BI258" s="119">
        <f>IF(N258="nulová",J258,0)</f>
        <v>0</v>
      </c>
      <c r="BJ258" s="14" t="s">
        <v>78</v>
      </c>
      <c r="BK258" s="119">
        <f>ROUND(I258*H258,2)</f>
        <v>0</v>
      </c>
      <c r="BL258" s="14" t="s">
        <v>134</v>
      </c>
      <c r="BM258" s="14" t="s">
        <v>398</v>
      </c>
    </row>
    <row r="259" spans="2:65" s="1" customFormat="1" ht="29.25" x14ac:dyDescent="0.2">
      <c r="B259" s="25"/>
      <c r="D259" s="120" t="s">
        <v>172</v>
      </c>
      <c r="F259" s="121" t="s">
        <v>394</v>
      </c>
      <c r="L259" s="25"/>
      <c r="M259" s="122"/>
      <c r="N259" s="46"/>
      <c r="O259" s="46"/>
      <c r="P259" s="46"/>
      <c r="Q259" s="46"/>
      <c r="R259" s="46"/>
      <c r="S259" s="46"/>
      <c r="T259" s="47"/>
      <c r="AT259" s="14" t="s">
        <v>172</v>
      </c>
      <c r="AU259" s="14" t="s">
        <v>78</v>
      </c>
    </row>
    <row r="260" spans="2:65" s="10" customFormat="1" x14ac:dyDescent="0.2">
      <c r="B260" s="123"/>
      <c r="D260" s="120" t="s">
        <v>165</v>
      </c>
      <c r="E260" s="124" t="s">
        <v>3</v>
      </c>
      <c r="F260" s="125" t="s">
        <v>213</v>
      </c>
      <c r="H260" s="126">
        <v>18</v>
      </c>
      <c r="L260" s="123"/>
      <c r="M260" s="127"/>
      <c r="N260" s="128"/>
      <c r="O260" s="128"/>
      <c r="P260" s="128"/>
      <c r="Q260" s="128"/>
      <c r="R260" s="128"/>
      <c r="S260" s="128"/>
      <c r="T260" s="129"/>
      <c r="AT260" s="124" t="s">
        <v>165</v>
      </c>
      <c r="AU260" s="124" t="s">
        <v>78</v>
      </c>
      <c r="AV260" s="10" t="s">
        <v>80</v>
      </c>
      <c r="AW260" s="10" t="s">
        <v>35</v>
      </c>
      <c r="AX260" s="10" t="s">
        <v>78</v>
      </c>
      <c r="AY260" s="124" t="s">
        <v>119</v>
      </c>
    </row>
    <row r="261" spans="2:65" s="11" customFormat="1" x14ac:dyDescent="0.2">
      <c r="B261" s="130"/>
      <c r="D261" s="120" t="s">
        <v>165</v>
      </c>
      <c r="E261" s="131" t="s">
        <v>3</v>
      </c>
      <c r="F261" s="132" t="s">
        <v>379</v>
      </c>
      <c r="H261" s="131" t="s">
        <v>3</v>
      </c>
      <c r="L261" s="130"/>
      <c r="M261" s="133"/>
      <c r="N261" s="134"/>
      <c r="O261" s="134"/>
      <c r="P261" s="134"/>
      <c r="Q261" s="134"/>
      <c r="R261" s="134"/>
      <c r="S261" s="134"/>
      <c r="T261" s="135"/>
      <c r="AT261" s="131" t="s">
        <v>165</v>
      </c>
      <c r="AU261" s="131" t="s">
        <v>78</v>
      </c>
      <c r="AV261" s="11" t="s">
        <v>78</v>
      </c>
      <c r="AW261" s="11" t="s">
        <v>35</v>
      </c>
      <c r="AX261" s="11" t="s">
        <v>73</v>
      </c>
      <c r="AY261" s="131" t="s">
        <v>119</v>
      </c>
    </row>
    <row r="262" spans="2:65" s="1" customFormat="1" ht="22.5" customHeight="1" x14ac:dyDescent="0.2">
      <c r="B262" s="109"/>
      <c r="C262" s="110" t="s">
        <v>399</v>
      </c>
      <c r="D262" s="110" t="s">
        <v>120</v>
      </c>
      <c r="E262" s="111" t="s">
        <v>400</v>
      </c>
      <c r="F262" s="112" t="s">
        <v>401</v>
      </c>
      <c r="G262" s="113" t="s">
        <v>156</v>
      </c>
      <c r="H262" s="114">
        <v>54</v>
      </c>
      <c r="I262" s="115"/>
      <c r="J262" s="115">
        <f>ROUND(I262*H262,2)</f>
        <v>0</v>
      </c>
      <c r="K262" s="112" t="s">
        <v>124</v>
      </c>
      <c r="L262" s="25"/>
      <c r="M262" s="45" t="s">
        <v>3</v>
      </c>
      <c r="N262" s="116" t="s">
        <v>44</v>
      </c>
      <c r="O262" s="117">
        <v>24.431999999999999</v>
      </c>
      <c r="P262" s="117">
        <f>O262*H262</f>
        <v>1319.328</v>
      </c>
      <c r="Q262" s="117">
        <v>0</v>
      </c>
      <c r="R262" s="117">
        <f>Q262*H262</f>
        <v>0</v>
      </c>
      <c r="S262" s="117">
        <v>0</v>
      </c>
      <c r="T262" s="118">
        <f>S262*H262</f>
        <v>0</v>
      </c>
      <c r="AR262" s="14" t="s">
        <v>134</v>
      </c>
      <c r="AT262" s="14" t="s">
        <v>120</v>
      </c>
      <c r="AU262" s="14" t="s">
        <v>78</v>
      </c>
      <c r="AY262" s="14" t="s">
        <v>119</v>
      </c>
      <c r="BE262" s="119">
        <f>IF(N262="základní",J262,0)</f>
        <v>0</v>
      </c>
      <c r="BF262" s="119">
        <f>IF(N262="snížená",J262,0)</f>
        <v>0</v>
      </c>
      <c r="BG262" s="119">
        <f>IF(N262="zákl. přenesená",J262,0)</f>
        <v>0</v>
      </c>
      <c r="BH262" s="119">
        <f>IF(N262="sníž. přenesená",J262,0)</f>
        <v>0</v>
      </c>
      <c r="BI262" s="119">
        <f>IF(N262="nulová",J262,0)</f>
        <v>0</v>
      </c>
      <c r="BJ262" s="14" t="s">
        <v>78</v>
      </c>
      <c r="BK262" s="119">
        <f>ROUND(I262*H262,2)</f>
        <v>0</v>
      </c>
      <c r="BL262" s="14" t="s">
        <v>134</v>
      </c>
      <c r="BM262" s="14" t="s">
        <v>402</v>
      </c>
    </row>
    <row r="263" spans="2:65" s="1" customFormat="1" ht="29.25" x14ac:dyDescent="0.2">
      <c r="B263" s="25"/>
      <c r="D263" s="120" t="s">
        <v>172</v>
      </c>
      <c r="F263" s="121" t="s">
        <v>394</v>
      </c>
      <c r="L263" s="25"/>
      <c r="M263" s="122"/>
      <c r="N263" s="46"/>
      <c r="O263" s="46"/>
      <c r="P263" s="46"/>
      <c r="Q263" s="46"/>
      <c r="R263" s="46"/>
      <c r="S263" s="46"/>
      <c r="T263" s="47"/>
      <c r="AT263" s="14" t="s">
        <v>172</v>
      </c>
      <c r="AU263" s="14" t="s">
        <v>78</v>
      </c>
    </row>
    <row r="264" spans="2:65" s="10" customFormat="1" x14ac:dyDescent="0.2">
      <c r="B264" s="123"/>
      <c r="D264" s="120" t="s">
        <v>165</v>
      </c>
      <c r="E264" s="124" t="s">
        <v>3</v>
      </c>
      <c r="F264" s="125" t="s">
        <v>384</v>
      </c>
      <c r="H264" s="126">
        <v>54</v>
      </c>
      <c r="L264" s="123"/>
      <c r="M264" s="127"/>
      <c r="N264" s="128"/>
      <c r="O264" s="128"/>
      <c r="P264" s="128"/>
      <c r="Q264" s="128"/>
      <c r="R264" s="128"/>
      <c r="S264" s="128"/>
      <c r="T264" s="129"/>
      <c r="AT264" s="124" t="s">
        <v>165</v>
      </c>
      <c r="AU264" s="124" t="s">
        <v>78</v>
      </c>
      <c r="AV264" s="10" t="s">
        <v>80</v>
      </c>
      <c r="AW264" s="10" t="s">
        <v>35</v>
      </c>
      <c r="AX264" s="10" t="s">
        <v>78</v>
      </c>
      <c r="AY264" s="124" t="s">
        <v>119</v>
      </c>
    </row>
    <row r="265" spans="2:65" s="11" customFormat="1" x14ac:dyDescent="0.2">
      <c r="B265" s="130"/>
      <c r="D265" s="120" t="s">
        <v>165</v>
      </c>
      <c r="E265" s="131" t="s">
        <v>3</v>
      </c>
      <c r="F265" s="132" t="s">
        <v>379</v>
      </c>
      <c r="H265" s="131" t="s">
        <v>3</v>
      </c>
      <c r="L265" s="130"/>
      <c r="M265" s="133"/>
      <c r="N265" s="134"/>
      <c r="O265" s="134"/>
      <c r="P265" s="134"/>
      <c r="Q265" s="134"/>
      <c r="R265" s="134"/>
      <c r="S265" s="134"/>
      <c r="T265" s="135"/>
      <c r="AT265" s="131" t="s">
        <v>165</v>
      </c>
      <c r="AU265" s="131" t="s">
        <v>78</v>
      </c>
      <c r="AV265" s="11" t="s">
        <v>78</v>
      </c>
      <c r="AW265" s="11" t="s">
        <v>35</v>
      </c>
      <c r="AX265" s="11" t="s">
        <v>73</v>
      </c>
      <c r="AY265" s="131" t="s">
        <v>119</v>
      </c>
    </row>
    <row r="266" spans="2:65" s="1" customFormat="1" ht="16.5" customHeight="1" x14ac:dyDescent="0.2">
      <c r="B266" s="109"/>
      <c r="C266" s="110" t="s">
        <v>403</v>
      </c>
      <c r="D266" s="110" t="s">
        <v>120</v>
      </c>
      <c r="E266" s="111" t="s">
        <v>404</v>
      </c>
      <c r="F266" s="112" t="s">
        <v>405</v>
      </c>
      <c r="G266" s="113" t="s">
        <v>388</v>
      </c>
      <c r="H266" s="114">
        <v>24</v>
      </c>
      <c r="I266" s="115"/>
      <c r="J266" s="115">
        <f>ROUND(I266*H266,2)</f>
        <v>0</v>
      </c>
      <c r="K266" s="112" t="s">
        <v>124</v>
      </c>
      <c r="L266" s="25"/>
      <c r="M266" s="45" t="s">
        <v>3</v>
      </c>
      <c r="N266" s="116" t="s">
        <v>44</v>
      </c>
      <c r="O266" s="117">
        <v>1.946</v>
      </c>
      <c r="P266" s="117">
        <f>O266*H266</f>
        <v>46.704000000000001</v>
      </c>
      <c r="Q266" s="117">
        <v>0</v>
      </c>
      <c r="R266" s="117">
        <f>Q266*H266</f>
        <v>0</v>
      </c>
      <c r="S266" s="117">
        <v>0</v>
      </c>
      <c r="T266" s="118">
        <f>S266*H266</f>
        <v>0</v>
      </c>
      <c r="AR266" s="14" t="s">
        <v>134</v>
      </c>
      <c r="AT266" s="14" t="s">
        <v>120</v>
      </c>
      <c r="AU266" s="14" t="s">
        <v>78</v>
      </c>
      <c r="AY266" s="14" t="s">
        <v>119</v>
      </c>
      <c r="BE266" s="119">
        <f>IF(N266="základní",J266,0)</f>
        <v>0</v>
      </c>
      <c r="BF266" s="119">
        <f>IF(N266="snížená",J266,0)</f>
        <v>0</v>
      </c>
      <c r="BG266" s="119">
        <f>IF(N266="zákl. přenesená",J266,0)</f>
        <v>0</v>
      </c>
      <c r="BH266" s="119">
        <f>IF(N266="sníž. přenesená",J266,0)</f>
        <v>0</v>
      </c>
      <c r="BI266" s="119">
        <f>IF(N266="nulová",J266,0)</f>
        <v>0</v>
      </c>
      <c r="BJ266" s="14" t="s">
        <v>78</v>
      </c>
      <c r="BK266" s="119">
        <f>ROUND(I266*H266,2)</f>
        <v>0</v>
      </c>
      <c r="BL266" s="14" t="s">
        <v>134</v>
      </c>
      <c r="BM266" s="14" t="s">
        <v>406</v>
      </c>
    </row>
    <row r="267" spans="2:65" s="1" customFormat="1" ht="29.25" x14ac:dyDescent="0.2">
      <c r="B267" s="25"/>
      <c r="D267" s="120" t="s">
        <v>172</v>
      </c>
      <c r="F267" s="121" t="s">
        <v>407</v>
      </c>
      <c r="L267" s="25"/>
      <c r="M267" s="122"/>
      <c r="N267" s="46"/>
      <c r="O267" s="46"/>
      <c r="P267" s="46"/>
      <c r="Q267" s="46"/>
      <c r="R267" s="46"/>
      <c r="S267" s="46"/>
      <c r="T267" s="47"/>
      <c r="AT267" s="14" t="s">
        <v>172</v>
      </c>
      <c r="AU267" s="14" t="s">
        <v>78</v>
      </c>
    </row>
    <row r="268" spans="2:65" s="10" customFormat="1" x14ac:dyDescent="0.2">
      <c r="B268" s="123"/>
      <c r="D268" s="120" t="s">
        <v>165</v>
      </c>
      <c r="E268" s="124" t="s">
        <v>3</v>
      </c>
      <c r="F268" s="125" t="s">
        <v>247</v>
      </c>
      <c r="H268" s="126">
        <v>24</v>
      </c>
      <c r="L268" s="123"/>
      <c r="M268" s="127"/>
      <c r="N268" s="128"/>
      <c r="O268" s="128"/>
      <c r="P268" s="128"/>
      <c r="Q268" s="128"/>
      <c r="R268" s="128"/>
      <c r="S268" s="128"/>
      <c r="T268" s="129"/>
      <c r="AT268" s="124" t="s">
        <v>165</v>
      </c>
      <c r="AU268" s="124" t="s">
        <v>78</v>
      </c>
      <c r="AV268" s="10" t="s">
        <v>80</v>
      </c>
      <c r="AW268" s="10" t="s">
        <v>35</v>
      </c>
      <c r="AX268" s="10" t="s">
        <v>78</v>
      </c>
      <c r="AY268" s="124" t="s">
        <v>119</v>
      </c>
    </row>
    <row r="269" spans="2:65" s="11" customFormat="1" x14ac:dyDescent="0.2">
      <c r="B269" s="130"/>
      <c r="D269" s="120" t="s">
        <v>165</v>
      </c>
      <c r="E269" s="131" t="s">
        <v>3</v>
      </c>
      <c r="F269" s="132" t="s">
        <v>379</v>
      </c>
      <c r="H269" s="131" t="s">
        <v>3</v>
      </c>
      <c r="L269" s="130"/>
      <c r="M269" s="133"/>
      <c r="N269" s="134"/>
      <c r="O269" s="134"/>
      <c r="P269" s="134"/>
      <c r="Q269" s="134"/>
      <c r="R269" s="134"/>
      <c r="S269" s="134"/>
      <c r="T269" s="135"/>
      <c r="AT269" s="131" t="s">
        <v>165</v>
      </c>
      <c r="AU269" s="131" t="s">
        <v>78</v>
      </c>
      <c r="AV269" s="11" t="s">
        <v>78</v>
      </c>
      <c r="AW269" s="11" t="s">
        <v>35</v>
      </c>
      <c r="AX269" s="11" t="s">
        <v>73</v>
      </c>
      <c r="AY269" s="131" t="s">
        <v>119</v>
      </c>
    </row>
    <row r="270" spans="2:65" s="1" customFormat="1" ht="22.5" customHeight="1" x14ac:dyDescent="0.2">
      <c r="B270" s="109"/>
      <c r="C270" s="110" t="s">
        <v>384</v>
      </c>
      <c r="D270" s="110" t="s">
        <v>120</v>
      </c>
      <c r="E270" s="111" t="s">
        <v>408</v>
      </c>
      <c r="F270" s="112" t="s">
        <v>409</v>
      </c>
      <c r="G270" s="113" t="s">
        <v>156</v>
      </c>
      <c r="H270" s="114">
        <v>23</v>
      </c>
      <c r="I270" s="115"/>
      <c r="J270" s="115">
        <f>ROUND(I270*H270,2)</f>
        <v>0</v>
      </c>
      <c r="K270" s="112" t="s">
        <v>124</v>
      </c>
      <c r="L270" s="25"/>
      <c r="M270" s="45" t="s">
        <v>3</v>
      </c>
      <c r="N270" s="116" t="s">
        <v>44</v>
      </c>
      <c r="O270" s="117">
        <v>27.556999999999999</v>
      </c>
      <c r="P270" s="117">
        <f>O270*H270</f>
        <v>633.81099999999992</v>
      </c>
      <c r="Q270" s="117">
        <v>0</v>
      </c>
      <c r="R270" s="117">
        <f>Q270*H270</f>
        <v>0</v>
      </c>
      <c r="S270" s="117">
        <v>0</v>
      </c>
      <c r="T270" s="118">
        <f>S270*H270</f>
        <v>0</v>
      </c>
      <c r="AR270" s="14" t="s">
        <v>134</v>
      </c>
      <c r="AT270" s="14" t="s">
        <v>120</v>
      </c>
      <c r="AU270" s="14" t="s">
        <v>78</v>
      </c>
      <c r="AY270" s="14" t="s">
        <v>119</v>
      </c>
      <c r="BE270" s="119">
        <f>IF(N270="základní",J270,0)</f>
        <v>0</v>
      </c>
      <c r="BF270" s="119">
        <f>IF(N270="snížená",J270,0)</f>
        <v>0</v>
      </c>
      <c r="BG270" s="119">
        <f>IF(N270="zákl. přenesená",J270,0)</f>
        <v>0</v>
      </c>
      <c r="BH270" s="119">
        <f>IF(N270="sníž. přenesená",J270,0)</f>
        <v>0</v>
      </c>
      <c r="BI270" s="119">
        <f>IF(N270="nulová",J270,0)</f>
        <v>0</v>
      </c>
      <c r="BJ270" s="14" t="s">
        <v>78</v>
      </c>
      <c r="BK270" s="119">
        <f>ROUND(I270*H270,2)</f>
        <v>0</v>
      </c>
      <c r="BL270" s="14" t="s">
        <v>134</v>
      </c>
      <c r="BM270" s="14" t="s">
        <v>410</v>
      </c>
    </row>
    <row r="271" spans="2:65" s="1" customFormat="1" ht="29.25" x14ac:dyDescent="0.2">
      <c r="B271" s="25"/>
      <c r="D271" s="120" t="s">
        <v>172</v>
      </c>
      <c r="F271" s="121" t="s">
        <v>394</v>
      </c>
      <c r="L271" s="25"/>
      <c r="M271" s="122"/>
      <c r="N271" s="46"/>
      <c r="O271" s="46"/>
      <c r="P271" s="46"/>
      <c r="Q271" s="46"/>
      <c r="R271" s="46"/>
      <c r="S271" s="46"/>
      <c r="T271" s="47"/>
      <c r="AT271" s="14" t="s">
        <v>172</v>
      </c>
      <c r="AU271" s="14" t="s">
        <v>78</v>
      </c>
    </row>
    <row r="272" spans="2:65" s="10" customFormat="1" x14ac:dyDescent="0.2">
      <c r="B272" s="123"/>
      <c r="D272" s="120" t="s">
        <v>165</v>
      </c>
      <c r="E272" s="124" t="s">
        <v>3</v>
      </c>
      <c r="F272" s="125" t="s">
        <v>241</v>
      </c>
      <c r="H272" s="126">
        <v>23</v>
      </c>
      <c r="L272" s="123"/>
      <c r="M272" s="127"/>
      <c r="N272" s="128"/>
      <c r="O272" s="128"/>
      <c r="P272" s="128"/>
      <c r="Q272" s="128"/>
      <c r="R272" s="128"/>
      <c r="S272" s="128"/>
      <c r="T272" s="129"/>
      <c r="AT272" s="124" t="s">
        <v>165</v>
      </c>
      <c r="AU272" s="124" t="s">
        <v>78</v>
      </c>
      <c r="AV272" s="10" t="s">
        <v>80</v>
      </c>
      <c r="AW272" s="10" t="s">
        <v>35</v>
      </c>
      <c r="AX272" s="10" t="s">
        <v>78</v>
      </c>
      <c r="AY272" s="124" t="s">
        <v>119</v>
      </c>
    </row>
    <row r="273" spans="2:65" s="11" customFormat="1" x14ac:dyDescent="0.2">
      <c r="B273" s="130"/>
      <c r="D273" s="120" t="s">
        <v>165</v>
      </c>
      <c r="E273" s="131" t="s">
        <v>3</v>
      </c>
      <c r="F273" s="132" t="s">
        <v>411</v>
      </c>
      <c r="H273" s="131" t="s">
        <v>3</v>
      </c>
      <c r="L273" s="130"/>
      <c r="M273" s="133"/>
      <c r="N273" s="134"/>
      <c r="O273" s="134"/>
      <c r="P273" s="134"/>
      <c r="Q273" s="134"/>
      <c r="R273" s="134"/>
      <c r="S273" s="134"/>
      <c r="T273" s="135"/>
      <c r="AT273" s="131" t="s">
        <v>165</v>
      </c>
      <c r="AU273" s="131" t="s">
        <v>78</v>
      </c>
      <c r="AV273" s="11" t="s">
        <v>78</v>
      </c>
      <c r="AW273" s="11" t="s">
        <v>35</v>
      </c>
      <c r="AX273" s="11" t="s">
        <v>73</v>
      </c>
      <c r="AY273" s="131" t="s">
        <v>119</v>
      </c>
    </row>
    <row r="274" spans="2:65" s="1" customFormat="1" ht="16.5" customHeight="1" x14ac:dyDescent="0.2">
      <c r="B274" s="109"/>
      <c r="C274" s="110" t="s">
        <v>412</v>
      </c>
      <c r="D274" s="110" t="s">
        <v>120</v>
      </c>
      <c r="E274" s="111" t="s">
        <v>413</v>
      </c>
      <c r="F274" s="112" t="s">
        <v>414</v>
      </c>
      <c r="G274" s="113" t="s">
        <v>388</v>
      </c>
      <c r="H274" s="114">
        <v>78</v>
      </c>
      <c r="I274" s="115"/>
      <c r="J274" s="115">
        <f>ROUND(I274*H274,2)</f>
        <v>0</v>
      </c>
      <c r="K274" s="112" t="s">
        <v>124</v>
      </c>
      <c r="L274" s="25"/>
      <c r="M274" s="45" t="s">
        <v>3</v>
      </c>
      <c r="N274" s="116" t="s">
        <v>44</v>
      </c>
      <c r="O274" s="117">
        <v>2.4500000000000002</v>
      </c>
      <c r="P274" s="117">
        <f>O274*H274</f>
        <v>191.10000000000002</v>
      </c>
      <c r="Q274" s="117">
        <v>0</v>
      </c>
      <c r="R274" s="117">
        <f>Q274*H274</f>
        <v>0</v>
      </c>
      <c r="S274" s="117">
        <v>0</v>
      </c>
      <c r="T274" s="118">
        <f>S274*H274</f>
        <v>0</v>
      </c>
      <c r="AR274" s="14" t="s">
        <v>134</v>
      </c>
      <c r="AT274" s="14" t="s">
        <v>120</v>
      </c>
      <c r="AU274" s="14" t="s">
        <v>78</v>
      </c>
      <c r="AY274" s="14" t="s">
        <v>119</v>
      </c>
      <c r="BE274" s="119">
        <f>IF(N274="základní",J274,0)</f>
        <v>0</v>
      </c>
      <c r="BF274" s="119">
        <f>IF(N274="snížená",J274,0)</f>
        <v>0</v>
      </c>
      <c r="BG274" s="119">
        <f>IF(N274="zákl. přenesená",J274,0)</f>
        <v>0</v>
      </c>
      <c r="BH274" s="119">
        <f>IF(N274="sníž. přenesená",J274,0)</f>
        <v>0</v>
      </c>
      <c r="BI274" s="119">
        <f>IF(N274="nulová",J274,0)</f>
        <v>0</v>
      </c>
      <c r="BJ274" s="14" t="s">
        <v>78</v>
      </c>
      <c r="BK274" s="119">
        <f>ROUND(I274*H274,2)</f>
        <v>0</v>
      </c>
      <c r="BL274" s="14" t="s">
        <v>134</v>
      </c>
      <c r="BM274" s="14" t="s">
        <v>415</v>
      </c>
    </row>
    <row r="275" spans="2:65" s="1" customFormat="1" ht="29.25" x14ac:dyDescent="0.2">
      <c r="B275" s="25"/>
      <c r="D275" s="120" t="s">
        <v>172</v>
      </c>
      <c r="F275" s="121" t="s">
        <v>394</v>
      </c>
      <c r="L275" s="25"/>
      <c r="M275" s="122"/>
      <c r="N275" s="46"/>
      <c r="O275" s="46"/>
      <c r="P275" s="46"/>
      <c r="Q275" s="46"/>
      <c r="R275" s="46"/>
      <c r="S275" s="46"/>
      <c r="T275" s="47"/>
      <c r="AT275" s="14" t="s">
        <v>172</v>
      </c>
      <c r="AU275" s="14" t="s">
        <v>78</v>
      </c>
    </row>
    <row r="276" spans="2:65" s="10" customFormat="1" x14ac:dyDescent="0.2">
      <c r="B276" s="123"/>
      <c r="D276" s="120" t="s">
        <v>165</v>
      </c>
      <c r="E276" s="124" t="s">
        <v>3</v>
      </c>
      <c r="F276" s="125" t="s">
        <v>416</v>
      </c>
      <c r="H276" s="126">
        <v>78</v>
      </c>
      <c r="L276" s="123"/>
      <c r="M276" s="127"/>
      <c r="N276" s="128"/>
      <c r="O276" s="128"/>
      <c r="P276" s="128"/>
      <c r="Q276" s="128"/>
      <c r="R276" s="128"/>
      <c r="S276" s="128"/>
      <c r="T276" s="129"/>
      <c r="AT276" s="124" t="s">
        <v>165</v>
      </c>
      <c r="AU276" s="124" t="s">
        <v>78</v>
      </c>
      <c r="AV276" s="10" t="s">
        <v>80</v>
      </c>
      <c r="AW276" s="10" t="s">
        <v>35</v>
      </c>
      <c r="AX276" s="10" t="s">
        <v>78</v>
      </c>
      <c r="AY276" s="124" t="s">
        <v>119</v>
      </c>
    </row>
    <row r="277" spans="2:65" s="11" customFormat="1" x14ac:dyDescent="0.2">
      <c r="B277" s="130"/>
      <c r="D277" s="120" t="s">
        <v>165</v>
      </c>
      <c r="E277" s="131" t="s">
        <v>3</v>
      </c>
      <c r="F277" s="132" t="s">
        <v>417</v>
      </c>
      <c r="H277" s="131" t="s">
        <v>3</v>
      </c>
      <c r="L277" s="130"/>
      <c r="M277" s="133"/>
      <c r="N277" s="134"/>
      <c r="O277" s="134"/>
      <c r="P277" s="134"/>
      <c r="Q277" s="134"/>
      <c r="R277" s="134"/>
      <c r="S277" s="134"/>
      <c r="T277" s="135"/>
      <c r="AT277" s="131" t="s">
        <v>165</v>
      </c>
      <c r="AU277" s="131" t="s">
        <v>78</v>
      </c>
      <c r="AV277" s="11" t="s">
        <v>78</v>
      </c>
      <c r="AW277" s="11" t="s">
        <v>35</v>
      </c>
      <c r="AX277" s="11" t="s">
        <v>73</v>
      </c>
      <c r="AY277" s="131" t="s">
        <v>119</v>
      </c>
    </row>
    <row r="278" spans="2:65" s="1" customFormat="1" ht="16.5" customHeight="1" x14ac:dyDescent="0.2">
      <c r="B278" s="109"/>
      <c r="C278" s="110" t="s">
        <v>418</v>
      </c>
      <c r="D278" s="110" t="s">
        <v>120</v>
      </c>
      <c r="E278" s="111" t="s">
        <v>419</v>
      </c>
      <c r="F278" s="112" t="s">
        <v>420</v>
      </c>
      <c r="G278" s="113" t="s">
        <v>267</v>
      </c>
      <c r="H278" s="114">
        <v>456</v>
      </c>
      <c r="I278" s="115"/>
      <c r="J278" s="115">
        <f>ROUND(I278*H278,2)</f>
        <v>0</v>
      </c>
      <c r="K278" s="112" t="s">
        <v>124</v>
      </c>
      <c r="L278" s="25"/>
      <c r="M278" s="45" t="s">
        <v>3</v>
      </c>
      <c r="N278" s="116" t="s">
        <v>44</v>
      </c>
      <c r="O278" s="117">
        <v>5.7000000000000002E-2</v>
      </c>
      <c r="P278" s="117">
        <f>O278*H278</f>
        <v>25.992000000000001</v>
      </c>
      <c r="Q278" s="117">
        <v>0</v>
      </c>
      <c r="R278" s="117">
        <f>Q278*H278</f>
        <v>0</v>
      </c>
      <c r="S278" s="117">
        <v>0</v>
      </c>
      <c r="T278" s="118">
        <f>S278*H278</f>
        <v>0</v>
      </c>
      <c r="AR278" s="14" t="s">
        <v>134</v>
      </c>
      <c r="AT278" s="14" t="s">
        <v>120</v>
      </c>
      <c r="AU278" s="14" t="s">
        <v>78</v>
      </c>
      <c r="AY278" s="14" t="s">
        <v>119</v>
      </c>
      <c r="BE278" s="119">
        <f>IF(N278="základní",J278,0)</f>
        <v>0</v>
      </c>
      <c r="BF278" s="119">
        <f>IF(N278="snížená",J278,0)</f>
        <v>0</v>
      </c>
      <c r="BG278" s="119">
        <f>IF(N278="zákl. přenesená",J278,0)</f>
        <v>0</v>
      </c>
      <c r="BH278" s="119">
        <f>IF(N278="sníž. přenesená",J278,0)</f>
        <v>0</v>
      </c>
      <c r="BI278" s="119">
        <f>IF(N278="nulová",J278,0)</f>
        <v>0</v>
      </c>
      <c r="BJ278" s="14" t="s">
        <v>78</v>
      </c>
      <c r="BK278" s="119">
        <f>ROUND(I278*H278,2)</f>
        <v>0</v>
      </c>
      <c r="BL278" s="14" t="s">
        <v>134</v>
      </c>
      <c r="BM278" s="14" t="s">
        <v>421</v>
      </c>
    </row>
    <row r="279" spans="2:65" s="10" customFormat="1" x14ac:dyDescent="0.2">
      <c r="B279" s="123"/>
      <c r="D279" s="120" t="s">
        <v>165</v>
      </c>
      <c r="E279" s="124" t="s">
        <v>3</v>
      </c>
      <c r="F279" s="125" t="s">
        <v>422</v>
      </c>
      <c r="H279" s="126">
        <v>456</v>
      </c>
      <c r="L279" s="123"/>
      <c r="M279" s="127"/>
      <c r="N279" s="128"/>
      <c r="O279" s="128"/>
      <c r="P279" s="128"/>
      <c r="Q279" s="128"/>
      <c r="R279" s="128"/>
      <c r="S279" s="128"/>
      <c r="T279" s="129"/>
      <c r="AT279" s="124" t="s">
        <v>165</v>
      </c>
      <c r="AU279" s="124" t="s">
        <v>78</v>
      </c>
      <c r="AV279" s="10" t="s">
        <v>80</v>
      </c>
      <c r="AW279" s="10" t="s">
        <v>35</v>
      </c>
      <c r="AX279" s="10" t="s">
        <v>78</v>
      </c>
      <c r="AY279" s="124" t="s">
        <v>119</v>
      </c>
    </row>
    <row r="280" spans="2:65" s="11" customFormat="1" x14ac:dyDescent="0.2">
      <c r="B280" s="130"/>
      <c r="D280" s="120" t="s">
        <v>165</v>
      </c>
      <c r="E280" s="131" t="s">
        <v>3</v>
      </c>
      <c r="F280" s="132" t="s">
        <v>423</v>
      </c>
      <c r="H280" s="131" t="s">
        <v>3</v>
      </c>
      <c r="L280" s="130"/>
      <c r="M280" s="133"/>
      <c r="N280" s="134"/>
      <c r="O280" s="134"/>
      <c r="P280" s="134"/>
      <c r="Q280" s="134"/>
      <c r="R280" s="134"/>
      <c r="S280" s="134"/>
      <c r="T280" s="135"/>
      <c r="AT280" s="131" t="s">
        <v>165</v>
      </c>
      <c r="AU280" s="131" t="s">
        <v>78</v>
      </c>
      <c r="AV280" s="11" t="s">
        <v>78</v>
      </c>
      <c r="AW280" s="11" t="s">
        <v>35</v>
      </c>
      <c r="AX280" s="11" t="s">
        <v>73</v>
      </c>
      <c r="AY280" s="131" t="s">
        <v>119</v>
      </c>
    </row>
    <row r="281" spans="2:65" s="1" customFormat="1" ht="16.5" customHeight="1" x14ac:dyDescent="0.2">
      <c r="B281" s="109"/>
      <c r="C281" s="110" t="s">
        <v>424</v>
      </c>
      <c r="D281" s="110" t="s">
        <v>120</v>
      </c>
      <c r="E281" s="111" t="s">
        <v>425</v>
      </c>
      <c r="F281" s="112" t="s">
        <v>426</v>
      </c>
      <c r="G281" s="113" t="s">
        <v>267</v>
      </c>
      <c r="H281" s="114">
        <v>480</v>
      </c>
      <c r="I281" s="115"/>
      <c r="J281" s="115">
        <f>ROUND(I281*H281,2)</f>
        <v>0</v>
      </c>
      <c r="K281" s="112" t="s">
        <v>124</v>
      </c>
      <c r="L281" s="25"/>
      <c r="M281" s="45" t="s">
        <v>3</v>
      </c>
      <c r="N281" s="116" t="s">
        <v>44</v>
      </c>
      <c r="O281" s="117">
        <v>8.1000000000000003E-2</v>
      </c>
      <c r="P281" s="117">
        <f>O281*H281</f>
        <v>38.880000000000003</v>
      </c>
      <c r="Q281" s="117">
        <v>0</v>
      </c>
      <c r="R281" s="117">
        <f>Q281*H281</f>
        <v>0</v>
      </c>
      <c r="S281" s="117">
        <v>0</v>
      </c>
      <c r="T281" s="118">
        <f>S281*H281</f>
        <v>0</v>
      </c>
      <c r="AR281" s="14" t="s">
        <v>134</v>
      </c>
      <c r="AT281" s="14" t="s">
        <v>120</v>
      </c>
      <c r="AU281" s="14" t="s">
        <v>78</v>
      </c>
      <c r="AY281" s="14" t="s">
        <v>119</v>
      </c>
      <c r="BE281" s="119">
        <f>IF(N281="základní",J281,0)</f>
        <v>0</v>
      </c>
      <c r="BF281" s="119">
        <f>IF(N281="snížená",J281,0)</f>
        <v>0</v>
      </c>
      <c r="BG281" s="119">
        <f>IF(N281="zákl. přenesená",J281,0)</f>
        <v>0</v>
      </c>
      <c r="BH281" s="119">
        <f>IF(N281="sníž. přenesená",J281,0)</f>
        <v>0</v>
      </c>
      <c r="BI281" s="119">
        <f>IF(N281="nulová",J281,0)</f>
        <v>0</v>
      </c>
      <c r="BJ281" s="14" t="s">
        <v>78</v>
      </c>
      <c r="BK281" s="119">
        <f>ROUND(I281*H281,2)</f>
        <v>0</v>
      </c>
      <c r="BL281" s="14" t="s">
        <v>134</v>
      </c>
      <c r="BM281" s="14" t="s">
        <v>427</v>
      </c>
    </row>
    <row r="282" spans="2:65" s="10" customFormat="1" x14ac:dyDescent="0.2">
      <c r="B282" s="123"/>
      <c r="D282" s="120" t="s">
        <v>165</v>
      </c>
      <c r="E282" s="124" t="s">
        <v>3</v>
      </c>
      <c r="F282" s="125" t="s">
        <v>428</v>
      </c>
      <c r="H282" s="126">
        <v>480</v>
      </c>
      <c r="L282" s="123"/>
      <c r="M282" s="127"/>
      <c r="N282" s="128"/>
      <c r="O282" s="128"/>
      <c r="P282" s="128"/>
      <c r="Q282" s="128"/>
      <c r="R282" s="128"/>
      <c r="S282" s="128"/>
      <c r="T282" s="129"/>
      <c r="AT282" s="124" t="s">
        <v>165</v>
      </c>
      <c r="AU282" s="124" t="s">
        <v>78</v>
      </c>
      <c r="AV282" s="10" t="s">
        <v>80</v>
      </c>
      <c r="AW282" s="10" t="s">
        <v>35</v>
      </c>
      <c r="AX282" s="10" t="s">
        <v>78</v>
      </c>
      <c r="AY282" s="124" t="s">
        <v>119</v>
      </c>
    </row>
    <row r="283" spans="2:65" s="11" customFormat="1" x14ac:dyDescent="0.2">
      <c r="B283" s="130"/>
      <c r="D283" s="120" t="s">
        <v>165</v>
      </c>
      <c r="E283" s="131" t="s">
        <v>3</v>
      </c>
      <c r="F283" s="132" t="s">
        <v>423</v>
      </c>
      <c r="H283" s="131" t="s">
        <v>3</v>
      </c>
      <c r="L283" s="130"/>
      <c r="M283" s="133"/>
      <c r="N283" s="134"/>
      <c r="O283" s="134"/>
      <c r="P283" s="134"/>
      <c r="Q283" s="134"/>
      <c r="R283" s="134"/>
      <c r="S283" s="134"/>
      <c r="T283" s="135"/>
      <c r="AT283" s="131" t="s">
        <v>165</v>
      </c>
      <c r="AU283" s="131" t="s">
        <v>78</v>
      </c>
      <c r="AV283" s="11" t="s">
        <v>78</v>
      </c>
      <c r="AW283" s="11" t="s">
        <v>35</v>
      </c>
      <c r="AX283" s="11" t="s">
        <v>73</v>
      </c>
      <c r="AY283" s="131" t="s">
        <v>119</v>
      </c>
    </row>
    <row r="284" spans="2:65" s="1" customFormat="1" ht="22.5" customHeight="1" x14ac:dyDescent="0.2">
      <c r="B284" s="109"/>
      <c r="C284" s="110" t="s">
        <v>429</v>
      </c>
      <c r="D284" s="110" t="s">
        <v>120</v>
      </c>
      <c r="E284" s="111" t="s">
        <v>430</v>
      </c>
      <c r="F284" s="112" t="s">
        <v>431</v>
      </c>
      <c r="G284" s="113" t="s">
        <v>432</v>
      </c>
      <c r="H284" s="114">
        <v>38</v>
      </c>
      <c r="I284" s="115"/>
      <c r="J284" s="115">
        <f>ROUND(I284*H284,2)</f>
        <v>0</v>
      </c>
      <c r="K284" s="112" t="s">
        <v>124</v>
      </c>
      <c r="L284" s="25"/>
      <c r="M284" s="45" t="s">
        <v>3</v>
      </c>
      <c r="N284" s="116" t="s">
        <v>44</v>
      </c>
      <c r="O284" s="117">
        <v>53.4</v>
      </c>
      <c r="P284" s="117">
        <f>O284*H284</f>
        <v>2029.2</v>
      </c>
      <c r="Q284" s="117">
        <v>0</v>
      </c>
      <c r="R284" s="117">
        <f>Q284*H284</f>
        <v>0</v>
      </c>
      <c r="S284" s="117">
        <v>0</v>
      </c>
      <c r="T284" s="118">
        <f>S284*H284</f>
        <v>0</v>
      </c>
      <c r="AR284" s="14" t="s">
        <v>134</v>
      </c>
      <c r="AT284" s="14" t="s">
        <v>120</v>
      </c>
      <c r="AU284" s="14" t="s">
        <v>78</v>
      </c>
      <c r="AY284" s="14" t="s">
        <v>119</v>
      </c>
      <c r="BE284" s="119">
        <f>IF(N284="základní",J284,0)</f>
        <v>0</v>
      </c>
      <c r="BF284" s="119">
        <f>IF(N284="snížená",J284,0)</f>
        <v>0</v>
      </c>
      <c r="BG284" s="119">
        <f>IF(N284="zákl. přenesená",J284,0)</f>
        <v>0</v>
      </c>
      <c r="BH284" s="119">
        <f>IF(N284="sníž. přenesená",J284,0)</f>
        <v>0</v>
      </c>
      <c r="BI284" s="119">
        <f>IF(N284="nulová",J284,0)</f>
        <v>0</v>
      </c>
      <c r="BJ284" s="14" t="s">
        <v>78</v>
      </c>
      <c r="BK284" s="119">
        <f>ROUND(I284*H284,2)</f>
        <v>0</v>
      </c>
      <c r="BL284" s="14" t="s">
        <v>134</v>
      </c>
      <c r="BM284" s="14" t="s">
        <v>433</v>
      </c>
    </row>
    <row r="285" spans="2:65" s="1" customFormat="1" ht="136.5" x14ac:dyDescent="0.2">
      <c r="B285" s="25"/>
      <c r="D285" s="120" t="s">
        <v>172</v>
      </c>
      <c r="F285" s="121" t="s">
        <v>434</v>
      </c>
      <c r="L285" s="25"/>
      <c r="M285" s="122"/>
      <c r="N285" s="46"/>
      <c r="O285" s="46"/>
      <c r="P285" s="46"/>
      <c r="Q285" s="46"/>
      <c r="R285" s="46"/>
      <c r="S285" s="46"/>
      <c r="T285" s="47"/>
      <c r="AT285" s="14" t="s">
        <v>172</v>
      </c>
      <c r="AU285" s="14" t="s">
        <v>78</v>
      </c>
    </row>
    <row r="286" spans="2:65" s="10" customFormat="1" x14ac:dyDescent="0.2">
      <c r="B286" s="123"/>
      <c r="D286" s="120" t="s">
        <v>165</v>
      </c>
      <c r="E286" s="124" t="s">
        <v>3</v>
      </c>
      <c r="F286" s="125" t="s">
        <v>435</v>
      </c>
      <c r="H286" s="126">
        <v>38</v>
      </c>
      <c r="L286" s="123"/>
      <c r="M286" s="127"/>
      <c r="N286" s="128"/>
      <c r="O286" s="128"/>
      <c r="P286" s="128"/>
      <c r="Q286" s="128"/>
      <c r="R286" s="128"/>
      <c r="S286" s="128"/>
      <c r="T286" s="129"/>
      <c r="AT286" s="124" t="s">
        <v>165</v>
      </c>
      <c r="AU286" s="124" t="s">
        <v>78</v>
      </c>
      <c r="AV286" s="10" t="s">
        <v>80</v>
      </c>
      <c r="AW286" s="10" t="s">
        <v>35</v>
      </c>
      <c r="AX286" s="10" t="s">
        <v>78</v>
      </c>
      <c r="AY286" s="124" t="s">
        <v>119</v>
      </c>
    </row>
    <row r="287" spans="2:65" s="11" customFormat="1" x14ac:dyDescent="0.2">
      <c r="B287" s="130"/>
      <c r="D287" s="120" t="s">
        <v>165</v>
      </c>
      <c r="E287" s="131" t="s">
        <v>3</v>
      </c>
      <c r="F287" s="132" t="s">
        <v>436</v>
      </c>
      <c r="H287" s="131" t="s">
        <v>3</v>
      </c>
      <c r="L287" s="130"/>
      <c r="M287" s="133"/>
      <c r="N287" s="134"/>
      <c r="O287" s="134"/>
      <c r="P287" s="134"/>
      <c r="Q287" s="134"/>
      <c r="R287" s="134"/>
      <c r="S287" s="134"/>
      <c r="T287" s="135"/>
      <c r="AT287" s="131" t="s">
        <v>165</v>
      </c>
      <c r="AU287" s="131" t="s">
        <v>78</v>
      </c>
      <c r="AV287" s="11" t="s">
        <v>78</v>
      </c>
      <c r="AW287" s="11" t="s">
        <v>35</v>
      </c>
      <c r="AX287" s="11" t="s">
        <v>73</v>
      </c>
      <c r="AY287" s="131" t="s">
        <v>119</v>
      </c>
    </row>
    <row r="288" spans="2:65" s="1" customFormat="1" ht="22.5" customHeight="1" x14ac:dyDescent="0.2">
      <c r="B288" s="109"/>
      <c r="C288" s="110" t="s">
        <v>437</v>
      </c>
      <c r="D288" s="110" t="s">
        <v>120</v>
      </c>
      <c r="E288" s="111" t="s">
        <v>438</v>
      </c>
      <c r="F288" s="112" t="s">
        <v>439</v>
      </c>
      <c r="G288" s="113" t="s">
        <v>432</v>
      </c>
      <c r="H288" s="114">
        <v>16</v>
      </c>
      <c r="I288" s="115"/>
      <c r="J288" s="115">
        <f>ROUND(I288*H288,2)</f>
        <v>0</v>
      </c>
      <c r="K288" s="112" t="s">
        <v>124</v>
      </c>
      <c r="L288" s="25"/>
      <c r="M288" s="45" t="s">
        <v>3</v>
      </c>
      <c r="N288" s="116" t="s">
        <v>44</v>
      </c>
      <c r="O288" s="117">
        <v>62.5</v>
      </c>
      <c r="P288" s="117">
        <f>O288*H288</f>
        <v>1000</v>
      </c>
      <c r="Q288" s="117">
        <v>0</v>
      </c>
      <c r="R288" s="117">
        <f>Q288*H288</f>
        <v>0</v>
      </c>
      <c r="S288" s="117">
        <v>0</v>
      </c>
      <c r="T288" s="118">
        <f>S288*H288</f>
        <v>0</v>
      </c>
      <c r="AR288" s="14" t="s">
        <v>134</v>
      </c>
      <c r="AT288" s="14" t="s">
        <v>120</v>
      </c>
      <c r="AU288" s="14" t="s">
        <v>78</v>
      </c>
      <c r="AY288" s="14" t="s">
        <v>119</v>
      </c>
      <c r="BE288" s="119">
        <f>IF(N288="základní",J288,0)</f>
        <v>0</v>
      </c>
      <c r="BF288" s="119">
        <f>IF(N288="snížená",J288,0)</f>
        <v>0</v>
      </c>
      <c r="BG288" s="119">
        <f>IF(N288="zákl. přenesená",J288,0)</f>
        <v>0</v>
      </c>
      <c r="BH288" s="119">
        <f>IF(N288="sníž. přenesená",J288,0)</f>
        <v>0</v>
      </c>
      <c r="BI288" s="119">
        <f>IF(N288="nulová",J288,0)</f>
        <v>0</v>
      </c>
      <c r="BJ288" s="14" t="s">
        <v>78</v>
      </c>
      <c r="BK288" s="119">
        <f>ROUND(I288*H288,2)</f>
        <v>0</v>
      </c>
      <c r="BL288" s="14" t="s">
        <v>134</v>
      </c>
      <c r="BM288" s="14" t="s">
        <v>440</v>
      </c>
    </row>
    <row r="289" spans="2:65" s="1" customFormat="1" ht="136.5" x14ac:dyDescent="0.2">
      <c r="B289" s="25"/>
      <c r="D289" s="120" t="s">
        <v>172</v>
      </c>
      <c r="F289" s="121" t="s">
        <v>434</v>
      </c>
      <c r="L289" s="25"/>
      <c r="M289" s="122"/>
      <c r="N289" s="46"/>
      <c r="O289" s="46"/>
      <c r="P289" s="46"/>
      <c r="Q289" s="46"/>
      <c r="R289" s="46"/>
      <c r="S289" s="46"/>
      <c r="T289" s="47"/>
      <c r="AT289" s="14" t="s">
        <v>172</v>
      </c>
      <c r="AU289" s="14" t="s">
        <v>78</v>
      </c>
    </row>
    <row r="290" spans="2:65" s="10" customFormat="1" x14ac:dyDescent="0.2">
      <c r="B290" s="123"/>
      <c r="D290" s="120" t="s">
        <v>165</v>
      </c>
      <c r="E290" s="124" t="s">
        <v>3</v>
      </c>
      <c r="F290" s="125" t="s">
        <v>441</v>
      </c>
      <c r="H290" s="126">
        <v>16</v>
      </c>
      <c r="L290" s="123"/>
      <c r="M290" s="127"/>
      <c r="N290" s="128"/>
      <c r="O290" s="128"/>
      <c r="P290" s="128"/>
      <c r="Q290" s="128"/>
      <c r="R290" s="128"/>
      <c r="S290" s="128"/>
      <c r="T290" s="129"/>
      <c r="AT290" s="124" t="s">
        <v>165</v>
      </c>
      <c r="AU290" s="124" t="s">
        <v>78</v>
      </c>
      <c r="AV290" s="10" t="s">
        <v>80</v>
      </c>
      <c r="AW290" s="10" t="s">
        <v>35</v>
      </c>
      <c r="AX290" s="10" t="s">
        <v>78</v>
      </c>
      <c r="AY290" s="124" t="s">
        <v>119</v>
      </c>
    </row>
    <row r="291" spans="2:65" s="11" customFormat="1" x14ac:dyDescent="0.2">
      <c r="B291" s="130"/>
      <c r="D291" s="120" t="s">
        <v>165</v>
      </c>
      <c r="E291" s="131" t="s">
        <v>3</v>
      </c>
      <c r="F291" s="132" t="s">
        <v>442</v>
      </c>
      <c r="H291" s="131" t="s">
        <v>3</v>
      </c>
      <c r="L291" s="130"/>
      <c r="M291" s="133"/>
      <c r="N291" s="134"/>
      <c r="O291" s="134"/>
      <c r="P291" s="134"/>
      <c r="Q291" s="134"/>
      <c r="R291" s="134"/>
      <c r="S291" s="134"/>
      <c r="T291" s="135"/>
      <c r="AT291" s="131" t="s">
        <v>165</v>
      </c>
      <c r="AU291" s="131" t="s">
        <v>78</v>
      </c>
      <c r="AV291" s="11" t="s">
        <v>78</v>
      </c>
      <c r="AW291" s="11" t="s">
        <v>35</v>
      </c>
      <c r="AX291" s="11" t="s">
        <v>73</v>
      </c>
      <c r="AY291" s="131" t="s">
        <v>119</v>
      </c>
    </row>
    <row r="292" spans="2:65" s="1" customFormat="1" ht="16.5" customHeight="1" x14ac:dyDescent="0.2">
      <c r="B292" s="109"/>
      <c r="C292" s="110" t="s">
        <v>443</v>
      </c>
      <c r="D292" s="110" t="s">
        <v>120</v>
      </c>
      <c r="E292" s="111" t="s">
        <v>444</v>
      </c>
      <c r="F292" s="112" t="s">
        <v>445</v>
      </c>
      <c r="G292" s="113" t="s">
        <v>388</v>
      </c>
      <c r="H292" s="114">
        <v>3</v>
      </c>
      <c r="I292" s="115"/>
      <c r="J292" s="115">
        <f>ROUND(I292*H292,2)</f>
        <v>0</v>
      </c>
      <c r="K292" s="112" t="s">
        <v>3</v>
      </c>
      <c r="L292" s="25"/>
      <c r="M292" s="45" t="s">
        <v>3</v>
      </c>
      <c r="N292" s="116" t="s">
        <v>44</v>
      </c>
      <c r="O292" s="117">
        <v>0</v>
      </c>
      <c r="P292" s="117">
        <f>O292*H292</f>
        <v>0</v>
      </c>
      <c r="Q292" s="117">
        <v>0</v>
      </c>
      <c r="R292" s="117">
        <f>Q292*H292</f>
        <v>0</v>
      </c>
      <c r="S292" s="117">
        <v>0</v>
      </c>
      <c r="T292" s="118">
        <f>S292*H292</f>
        <v>0</v>
      </c>
      <c r="AR292" s="14" t="s">
        <v>134</v>
      </c>
      <c r="AT292" s="14" t="s">
        <v>120</v>
      </c>
      <c r="AU292" s="14" t="s">
        <v>78</v>
      </c>
      <c r="AY292" s="14" t="s">
        <v>119</v>
      </c>
      <c r="BE292" s="119">
        <f>IF(N292="základní",J292,0)</f>
        <v>0</v>
      </c>
      <c r="BF292" s="119">
        <f>IF(N292="snížená",J292,0)</f>
        <v>0</v>
      </c>
      <c r="BG292" s="119">
        <f>IF(N292="zákl. přenesená",J292,0)</f>
        <v>0</v>
      </c>
      <c r="BH292" s="119">
        <f>IF(N292="sníž. přenesená",J292,0)</f>
        <v>0</v>
      </c>
      <c r="BI292" s="119">
        <f>IF(N292="nulová",J292,0)</f>
        <v>0</v>
      </c>
      <c r="BJ292" s="14" t="s">
        <v>78</v>
      </c>
      <c r="BK292" s="119">
        <f>ROUND(I292*H292,2)</f>
        <v>0</v>
      </c>
      <c r="BL292" s="14" t="s">
        <v>134</v>
      </c>
      <c r="BM292" s="14" t="s">
        <v>446</v>
      </c>
    </row>
    <row r="293" spans="2:65" s="10" customFormat="1" x14ac:dyDescent="0.2">
      <c r="B293" s="123"/>
      <c r="D293" s="120" t="s">
        <v>165</v>
      </c>
      <c r="E293" s="124" t="s">
        <v>3</v>
      </c>
      <c r="F293" s="125" t="s">
        <v>130</v>
      </c>
      <c r="H293" s="126">
        <v>3</v>
      </c>
      <c r="L293" s="123"/>
      <c r="M293" s="127"/>
      <c r="N293" s="128"/>
      <c r="O293" s="128"/>
      <c r="P293" s="128"/>
      <c r="Q293" s="128"/>
      <c r="R293" s="128"/>
      <c r="S293" s="128"/>
      <c r="T293" s="129"/>
      <c r="AT293" s="124" t="s">
        <v>165</v>
      </c>
      <c r="AU293" s="124" t="s">
        <v>78</v>
      </c>
      <c r="AV293" s="10" t="s">
        <v>80</v>
      </c>
      <c r="AW293" s="10" t="s">
        <v>35</v>
      </c>
      <c r="AX293" s="10" t="s">
        <v>78</v>
      </c>
      <c r="AY293" s="124" t="s">
        <v>119</v>
      </c>
    </row>
    <row r="294" spans="2:65" s="11" customFormat="1" x14ac:dyDescent="0.2">
      <c r="B294" s="130"/>
      <c r="D294" s="120" t="s">
        <v>165</v>
      </c>
      <c r="E294" s="131" t="s">
        <v>3</v>
      </c>
      <c r="F294" s="132" t="s">
        <v>447</v>
      </c>
      <c r="H294" s="131" t="s">
        <v>3</v>
      </c>
      <c r="L294" s="130"/>
      <c r="M294" s="133"/>
      <c r="N294" s="134"/>
      <c r="O294" s="134"/>
      <c r="P294" s="134"/>
      <c r="Q294" s="134"/>
      <c r="R294" s="134"/>
      <c r="S294" s="134"/>
      <c r="T294" s="135"/>
      <c r="AT294" s="131" t="s">
        <v>165</v>
      </c>
      <c r="AU294" s="131" t="s">
        <v>78</v>
      </c>
      <c r="AV294" s="11" t="s">
        <v>78</v>
      </c>
      <c r="AW294" s="11" t="s">
        <v>35</v>
      </c>
      <c r="AX294" s="11" t="s">
        <v>73</v>
      </c>
      <c r="AY294" s="131" t="s">
        <v>119</v>
      </c>
    </row>
    <row r="295" spans="2:65" s="1" customFormat="1" ht="16.5" customHeight="1" x14ac:dyDescent="0.2">
      <c r="B295" s="109"/>
      <c r="C295" s="110" t="s">
        <v>448</v>
      </c>
      <c r="D295" s="110" t="s">
        <v>120</v>
      </c>
      <c r="E295" s="111" t="s">
        <v>449</v>
      </c>
      <c r="F295" s="112" t="s">
        <v>450</v>
      </c>
      <c r="G295" s="113" t="s">
        <v>388</v>
      </c>
      <c r="H295" s="114">
        <v>594</v>
      </c>
      <c r="I295" s="115"/>
      <c r="J295" s="115">
        <f>ROUND(I295*H295,2)</f>
        <v>0</v>
      </c>
      <c r="K295" s="112" t="s">
        <v>124</v>
      </c>
      <c r="L295" s="25"/>
      <c r="M295" s="45" t="s">
        <v>3</v>
      </c>
      <c r="N295" s="116" t="s">
        <v>44</v>
      </c>
      <c r="O295" s="117">
        <v>0.76900000000000002</v>
      </c>
      <c r="P295" s="117">
        <f>O295*H295</f>
        <v>456.786</v>
      </c>
      <c r="Q295" s="117">
        <v>0</v>
      </c>
      <c r="R295" s="117">
        <f>Q295*H295</f>
        <v>0</v>
      </c>
      <c r="S295" s="117">
        <v>0</v>
      </c>
      <c r="T295" s="118">
        <f>S295*H295</f>
        <v>0</v>
      </c>
      <c r="AR295" s="14" t="s">
        <v>134</v>
      </c>
      <c r="AT295" s="14" t="s">
        <v>120</v>
      </c>
      <c r="AU295" s="14" t="s">
        <v>78</v>
      </c>
      <c r="AY295" s="14" t="s">
        <v>119</v>
      </c>
      <c r="BE295" s="119">
        <f>IF(N295="základní",J295,0)</f>
        <v>0</v>
      </c>
      <c r="BF295" s="119">
        <f>IF(N295="snížená",J295,0)</f>
        <v>0</v>
      </c>
      <c r="BG295" s="119">
        <f>IF(N295="zákl. přenesená",J295,0)</f>
        <v>0</v>
      </c>
      <c r="BH295" s="119">
        <f>IF(N295="sníž. přenesená",J295,0)</f>
        <v>0</v>
      </c>
      <c r="BI295" s="119">
        <f>IF(N295="nulová",J295,0)</f>
        <v>0</v>
      </c>
      <c r="BJ295" s="14" t="s">
        <v>78</v>
      </c>
      <c r="BK295" s="119">
        <f>ROUND(I295*H295,2)</f>
        <v>0</v>
      </c>
      <c r="BL295" s="14" t="s">
        <v>134</v>
      </c>
      <c r="BM295" s="14" t="s">
        <v>451</v>
      </c>
    </row>
    <row r="296" spans="2:65" s="1" customFormat="1" ht="29.25" x14ac:dyDescent="0.2">
      <c r="B296" s="25"/>
      <c r="D296" s="120" t="s">
        <v>172</v>
      </c>
      <c r="F296" s="121" t="s">
        <v>407</v>
      </c>
      <c r="L296" s="25"/>
      <c r="M296" s="122"/>
      <c r="N296" s="46"/>
      <c r="O296" s="46"/>
      <c r="P296" s="46"/>
      <c r="Q296" s="46"/>
      <c r="R296" s="46"/>
      <c r="S296" s="46"/>
      <c r="T296" s="47"/>
      <c r="AT296" s="14" t="s">
        <v>172</v>
      </c>
      <c r="AU296" s="14" t="s">
        <v>78</v>
      </c>
    </row>
    <row r="297" spans="2:65" s="10" customFormat="1" x14ac:dyDescent="0.2">
      <c r="B297" s="123"/>
      <c r="D297" s="120" t="s">
        <v>165</v>
      </c>
      <c r="E297" s="124" t="s">
        <v>3</v>
      </c>
      <c r="F297" s="125" t="s">
        <v>452</v>
      </c>
      <c r="H297" s="126">
        <v>594</v>
      </c>
      <c r="L297" s="123"/>
      <c r="M297" s="127"/>
      <c r="N297" s="128"/>
      <c r="O297" s="128"/>
      <c r="P297" s="128"/>
      <c r="Q297" s="128"/>
      <c r="R297" s="128"/>
      <c r="S297" s="128"/>
      <c r="T297" s="129"/>
      <c r="AT297" s="124" t="s">
        <v>165</v>
      </c>
      <c r="AU297" s="124" t="s">
        <v>78</v>
      </c>
      <c r="AV297" s="10" t="s">
        <v>80</v>
      </c>
      <c r="AW297" s="10" t="s">
        <v>35</v>
      </c>
      <c r="AX297" s="10" t="s">
        <v>78</v>
      </c>
      <c r="AY297" s="124" t="s">
        <v>119</v>
      </c>
    </row>
    <row r="298" spans="2:65" s="11" customFormat="1" x14ac:dyDescent="0.2">
      <c r="B298" s="130"/>
      <c r="D298" s="120" t="s">
        <v>165</v>
      </c>
      <c r="E298" s="131" t="s">
        <v>3</v>
      </c>
      <c r="F298" s="132" t="s">
        <v>453</v>
      </c>
      <c r="H298" s="131" t="s">
        <v>3</v>
      </c>
      <c r="L298" s="130"/>
      <c r="M298" s="133"/>
      <c r="N298" s="134"/>
      <c r="O298" s="134"/>
      <c r="P298" s="134"/>
      <c r="Q298" s="134"/>
      <c r="R298" s="134"/>
      <c r="S298" s="134"/>
      <c r="T298" s="135"/>
      <c r="AT298" s="131" t="s">
        <v>165</v>
      </c>
      <c r="AU298" s="131" t="s">
        <v>78</v>
      </c>
      <c r="AV298" s="11" t="s">
        <v>78</v>
      </c>
      <c r="AW298" s="11" t="s">
        <v>35</v>
      </c>
      <c r="AX298" s="11" t="s">
        <v>73</v>
      </c>
      <c r="AY298" s="131" t="s">
        <v>119</v>
      </c>
    </row>
    <row r="299" spans="2:65" s="1" customFormat="1" ht="16.5" customHeight="1" x14ac:dyDescent="0.2">
      <c r="B299" s="109"/>
      <c r="C299" s="110" t="s">
        <v>184</v>
      </c>
      <c r="D299" s="110" t="s">
        <v>120</v>
      </c>
      <c r="E299" s="111" t="s">
        <v>454</v>
      </c>
      <c r="F299" s="112" t="s">
        <v>455</v>
      </c>
      <c r="G299" s="113" t="s">
        <v>205</v>
      </c>
      <c r="H299" s="114">
        <v>208</v>
      </c>
      <c r="I299" s="115"/>
      <c r="J299" s="115">
        <f>ROUND(I299*H299,2)</f>
        <v>0</v>
      </c>
      <c r="K299" s="112" t="s">
        <v>3</v>
      </c>
      <c r="L299" s="25"/>
      <c r="M299" s="45" t="s">
        <v>3</v>
      </c>
      <c r="N299" s="116" t="s">
        <v>44</v>
      </c>
      <c r="O299" s="117">
        <v>0</v>
      </c>
      <c r="P299" s="117">
        <f>O299*H299</f>
        <v>0</v>
      </c>
      <c r="Q299" s="117">
        <v>0</v>
      </c>
      <c r="R299" s="117">
        <f>Q299*H299</f>
        <v>0</v>
      </c>
      <c r="S299" s="117">
        <v>0</v>
      </c>
      <c r="T299" s="118">
        <f>S299*H299</f>
        <v>0</v>
      </c>
      <c r="AR299" s="14" t="s">
        <v>134</v>
      </c>
      <c r="AT299" s="14" t="s">
        <v>120</v>
      </c>
      <c r="AU299" s="14" t="s">
        <v>78</v>
      </c>
      <c r="AY299" s="14" t="s">
        <v>119</v>
      </c>
      <c r="BE299" s="119">
        <f>IF(N299="základní",J299,0)</f>
        <v>0</v>
      </c>
      <c r="BF299" s="119">
        <f>IF(N299="snížená",J299,0)</f>
        <v>0</v>
      </c>
      <c r="BG299" s="119">
        <f>IF(N299="zákl. přenesená",J299,0)</f>
        <v>0</v>
      </c>
      <c r="BH299" s="119">
        <f>IF(N299="sníž. přenesená",J299,0)</f>
        <v>0</v>
      </c>
      <c r="BI299" s="119">
        <f>IF(N299="nulová",J299,0)</f>
        <v>0</v>
      </c>
      <c r="BJ299" s="14" t="s">
        <v>78</v>
      </c>
      <c r="BK299" s="119">
        <f>ROUND(I299*H299,2)</f>
        <v>0</v>
      </c>
      <c r="BL299" s="14" t="s">
        <v>134</v>
      </c>
      <c r="BM299" s="14" t="s">
        <v>456</v>
      </c>
    </row>
    <row r="300" spans="2:65" s="10" customFormat="1" x14ac:dyDescent="0.2">
      <c r="B300" s="123"/>
      <c r="D300" s="120" t="s">
        <v>165</v>
      </c>
      <c r="E300" s="124" t="s">
        <v>3</v>
      </c>
      <c r="F300" s="125" t="s">
        <v>457</v>
      </c>
      <c r="H300" s="126">
        <v>208</v>
      </c>
      <c r="L300" s="123"/>
      <c r="M300" s="127"/>
      <c r="N300" s="128"/>
      <c r="O300" s="128"/>
      <c r="P300" s="128"/>
      <c r="Q300" s="128"/>
      <c r="R300" s="128"/>
      <c r="S300" s="128"/>
      <c r="T300" s="129"/>
      <c r="AT300" s="124" t="s">
        <v>165</v>
      </c>
      <c r="AU300" s="124" t="s">
        <v>78</v>
      </c>
      <c r="AV300" s="10" t="s">
        <v>80</v>
      </c>
      <c r="AW300" s="10" t="s">
        <v>35</v>
      </c>
      <c r="AX300" s="10" t="s">
        <v>78</v>
      </c>
      <c r="AY300" s="124" t="s">
        <v>119</v>
      </c>
    </row>
    <row r="301" spans="2:65" s="11" customFormat="1" x14ac:dyDescent="0.2">
      <c r="B301" s="130"/>
      <c r="D301" s="120" t="s">
        <v>165</v>
      </c>
      <c r="E301" s="131" t="s">
        <v>3</v>
      </c>
      <c r="F301" s="132" t="s">
        <v>458</v>
      </c>
      <c r="H301" s="131" t="s">
        <v>3</v>
      </c>
      <c r="L301" s="130"/>
      <c r="M301" s="133"/>
      <c r="N301" s="134"/>
      <c r="O301" s="134"/>
      <c r="P301" s="134"/>
      <c r="Q301" s="134"/>
      <c r="R301" s="134"/>
      <c r="S301" s="134"/>
      <c r="T301" s="135"/>
      <c r="AT301" s="131" t="s">
        <v>165</v>
      </c>
      <c r="AU301" s="131" t="s">
        <v>78</v>
      </c>
      <c r="AV301" s="11" t="s">
        <v>78</v>
      </c>
      <c r="AW301" s="11" t="s">
        <v>35</v>
      </c>
      <c r="AX301" s="11" t="s">
        <v>73</v>
      </c>
      <c r="AY301" s="131" t="s">
        <v>119</v>
      </c>
    </row>
    <row r="302" spans="2:65" s="1" customFormat="1" ht="16.5" customHeight="1" x14ac:dyDescent="0.2">
      <c r="B302" s="109"/>
      <c r="C302" s="110" t="s">
        <v>459</v>
      </c>
      <c r="D302" s="110" t="s">
        <v>120</v>
      </c>
      <c r="E302" s="111" t="s">
        <v>460</v>
      </c>
      <c r="F302" s="112" t="s">
        <v>461</v>
      </c>
      <c r="G302" s="113" t="s">
        <v>205</v>
      </c>
      <c r="H302" s="114">
        <v>6</v>
      </c>
      <c r="I302" s="115"/>
      <c r="J302" s="115">
        <f>ROUND(I302*H302,2)</f>
        <v>0</v>
      </c>
      <c r="K302" s="112" t="s">
        <v>3</v>
      </c>
      <c r="L302" s="25"/>
      <c r="M302" s="45" t="s">
        <v>3</v>
      </c>
      <c r="N302" s="116" t="s">
        <v>44</v>
      </c>
      <c r="O302" s="117">
        <v>0</v>
      </c>
      <c r="P302" s="117">
        <f>O302*H302</f>
        <v>0</v>
      </c>
      <c r="Q302" s="117">
        <v>0</v>
      </c>
      <c r="R302" s="117">
        <f>Q302*H302</f>
        <v>0</v>
      </c>
      <c r="S302" s="117">
        <v>0</v>
      </c>
      <c r="T302" s="118">
        <f>S302*H302</f>
        <v>0</v>
      </c>
      <c r="AR302" s="14" t="s">
        <v>134</v>
      </c>
      <c r="AT302" s="14" t="s">
        <v>120</v>
      </c>
      <c r="AU302" s="14" t="s">
        <v>78</v>
      </c>
      <c r="AY302" s="14" t="s">
        <v>119</v>
      </c>
      <c r="BE302" s="119">
        <f>IF(N302="základní",J302,0)</f>
        <v>0</v>
      </c>
      <c r="BF302" s="119">
        <f>IF(N302="snížená",J302,0)</f>
        <v>0</v>
      </c>
      <c r="BG302" s="119">
        <f>IF(N302="zákl. přenesená",J302,0)</f>
        <v>0</v>
      </c>
      <c r="BH302" s="119">
        <f>IF(N302="sníž. přenesená",J302,0)</f>
        <v>0</v>
      </c>
      <c r="BI302" s="119">
        <f>IF(N302="nulová",J302,0)</f>
        <v>0</v>
      </c>
      <c r="BJ302" s="14" t="s">
        <v>78</v>
      </c>
      <c r="BK302" s="119">
        <f>ROUND(I302*H302,2)</f>
        <v>0</v>
      </c>
      <c r="BL302" s="14" t="s">
        <v>134</v>
      </c>
      <c r="BM302" s="14" t="s">
        <v>462</v>
      </c>
    </row>
    <row r="303" spans="2:65" s="10" customFormat="1" x14ac:dyDescent="0.2">
      <c r="B303" s="123"/>
      <c r="D303" s="120" t="s">
        <v>165</v>
      </c>
      <c r="E303" s="124" t="s">
        <v>3</v>
      </c>
      <c r="F303" s="125" t="s">
        <v>463</v>
      </c>
      <c r="H303" s="126">
        <v>6</v>
      </c>
      <c r="L303" s="123"/>
      <c r="M303" s="127"/>
      <c r="N303" s="128"/>
      <c r="O303" s="128"/>
      <c r="P303" s="128"/>
      <c r="Q303" s="128"/>
      <c r="R303" s="128"/>
      <c r="S303" s="128"/>
      <c r="T303" s="129"/>
      <c r="AT303" s="124" t="s">
        <v>165</v>
      </c>
      <c r="AU303" s="124" t="s">
        <v>78</v>
      </c>
      <c r="AV303" s="10" t="s">
        <v>80</v>
      </c>
      <c r="AW303" s="10" t="s">
        <v>35</v>
      </c>
      <c r="AX303" s="10" t="s">
        <v>78</v>
      </c>
      <c r="AY303" s="124" t="s">
        <v>119</v>
      </c>
    </row>
    <row r="304" spans="2:65" s="11" customFormat="1" x14ac:dyDescent="0.2">
      <c r="B304" s="130"/>
      <c r="D304" s="120" t="s">
        <v>165</v>
      </c>
      <c r="E304" s="131" t="s">
        <v>3</v>
      </c>
      <c r="F304" s="132" t="s">
        <v>464</v>
      </c>
      <c r="H304" s="131" t="s">
        <v>3</v>
      </c>
      <c r="L304" s="130"/>
      <c r="M304" s="133"/>
      <c r="N304" s="134"/>
      <c r="O304" s="134"/>
      <c r="P304" s="134"/>
      <c r="Q304" s="134"/>
      <c r="R304" s="134"/>
      <c r="S304" s="134"/>
      <c r="T304" s="135"/>
      <c r="AT304" s="131" t="s">
        <v>165</v>
      </c>
      <c r="AU304" s="131" t="s">
        <v>78</v>
      </c>
      <c r="AV304" s="11" t="s">
        <v>78</v>
      </c>
      <c r="AW304" s="11" t="s">
        <v>35</v>
      </c>
      <c r="AX304" s="11" t="s">
        <v>73</v>
      </c>
      <c r="AY304" s="131" t="s">
        <v>119</v>
      </c>
    </row>
    <row r="305" spans="2:65" s="1" customFormat="1" ht="16.5" customHeight="1" x14ac:dyDescent="0.2">
      <c r="B305" s="109"/>
      <c r="C305" s="110" t="s">
        <v>465</v>
      </c>
      <c r="D305" s="110" t="s">
        <v>120</v>
      </c>
      <c r="E305" s="111" t="s">
        <v>466</v>
      </c>
      <c r="F305" s="112" t="s">
        <v>467</v>
      </c>
      <c r="G305" s="113" t="s">
        <v>205</v>
      </c>
      <c r="H305" s="114">
        <v>6</v>
      </c>
      <c r="I305" s="115"/>
      <c r="J305" s="115">
        <f>ROUND(I305*H305,2)</f>
        <v>0</v>
      </c>
      <c r="K305" s="112" t="s">
        <v>3</v>
      </c>
      <c r="L305" s="25"/>
      <c r="M305" s="45" t="s">
        <v>3</v>
      </c>
      <c r="N305" s="116" t="s">
        <v>44</v>
      </c>
      <c r="O305" s="117">
        <v>0</v>
      </c>
      <c r="P305" s="117">
        <f>O305*H305</f>
        <v>0</v>
      </c>
      <c r="Q305" s="117">
        <v>0</v>
      </c>
      <c r="R305" s="117">
        <f>Q305*H305</f>
        <v>0</v>
      </c>
      <c r="S305" s="117">
        <v>0</v>
      </c>
      <c r="T305" s="118">
        <f>S305*H305</f>
        <v>0</v>
      </c>
      <c r="AR305" s="14" t="s">
        <v>134</v>
      </c>
      <c r="AT305" s="14" t="s">
        <v>120</v>
      </c>
      <c r="AU305" s="14" t="s">
        <v>78</v>
      </c>
      <c r="AY305" s="14" t="s">
        <v>119</v>
      </c>
      <c r="BE305" s="119">
        <f>IF(N305="základní",J305,0)</f>
        <v>0</v>
      </c>
      <c r="BF305" s="119">
        <f>IF(N305="snížená",J305,0)</f>
        <v>0</v>
      </c>
      <c r="BG305" s="119">
        <f>IF(N305="zákl. přenesená",J305,0)</f>
        <v>0</v>
      </c>
      <c r="BH305" s="119">
        <f>IF(N305="sníž. přenesená",J305,0)</f>
        <v>0</v>
      </c>
      <c r="BI305" s="119">
        <f>IF(N305="nulová",J305,0)</f>
        <v>0</v>
      </c>
      <c r="BJ305" s="14" t="s">
        <v>78</v>
      </c>
      <c r="BK305" s="119">
        <f>ROUND(I305*H305,2)</f>
        <v>0</v>
      </c>
      <c r="BL305" s="14" t="s">
        <v>134</v>
      </c>
      <c r="BM305" s="14" t="s">
        <v>468</v>
      </c>
    </row>
    <row r="306" spans="2:65" s="10" customFormat="1" x14ac:dyDescent="0.2">
      <c r="B306" s="123"/>
      <c r="D306" s="120" t="s">
        <v>165</v>
      </c>
      <c r="E306" s="124" t="s">
        <v>3</v>
      </c>
      <c r="F306" s="125" t="s">
        <v>463</v>
      </c>
      <c r="H306" s="126">
        <v>6</v>
      </c>
      <c r="L306" s="123"/>
      <c r="M306" s="127"/>
      <c r="N306" s="128"/>
      <c r="O306" s="128"/>
      <c r="P306" s="128"/>
      <c r="Q306" s="128"/>
      <c r="R306" s="128"/>
      <c r="S306" s="128"/>
      <c r="T306" s="129"/>
      <c r="AT306" s="124" t="s">
        <v>165</v>
      </c>
      <c r="AU306" s="124" t="s">
        <v>78</v>
      </c>
      <c r="AV306" s="10" t="s">
        <v>80</v>
      </c>
      <c r="AW306" s="10" t="s">
        <v>35</v>
      </c>
      <c r="AX306" s="10" t="s">
        <v>78</v>
      </c>
      <c r="AY306" s="124" t="s">
        <v>119</v>
      </c>
    </row>
    <row r="307" spans="2:65" s="11" customFormat="1" x14ac:dyDescent="0.2">
      <c r="B307" s="130"/>
      <c r="D307" s="120" t="s">
        <v>165</v>
      </c>
      <c r="E307" s="131" t="s">
        <v>3</v>
      </c>
      <c r="F307" s="132" t="s">
        <v>464</v>
      </c>
      <c r="H307" s="131" t="s">
        <v>3</v>
      </c>
      <c r="L307" s="130"/>
      <c r="M307" s="133"/>
      <c r="N307" s="134"/>
      <c r="O307" s="134"/>
      <c r="P307" s="134"/>
      <c r="Q307" s="134"/>
      <c r="R307" s="134"/>
      <c r="S307" s="134"/>
      <c r="T307" s="135"/>
      <c r="AT307" s="131" t="s">
        <v>165</v>
      </c>
      <c r="AU307" s="131" t="s">
        <v>78</v>
      </c>
      <c r="AV307" s="11" t="s">
        <v>78</v>
      </c>
      <c r="AW307" s="11" t="s">
        <v>35</v>
      </c>
      <c r="AX307" s="11" t="s">
        <v>73</v>
      </c>
      <c r="AY307" s="131" t="s">
        <v>119</v>
      </c>
    </row>
    <row r="308" spans="2:65" s="9" customFormat="1" ht="25.9" customHeight="1" x14ac:dyDescent="0.2">
      <c r="B308" s="99"/>
      <c r="D308" s="100" t="s">
        <v>72</v>
      </c>
      <c r="E308" s="101" t="s">
        <v>469</v>
      </c>
      <c r="F308" s="101" t="s">
        <v>470</v>
      </c>
      <c r="J308" s="102">
        <f>BK308</f>
        <v>0</v>
      </c>
      <c r="L308" s="99"/>
      <c r="M308" s="103"/>
      <c r="N308" s="104"/>
      <c r="O308" s="104"/>
      <c r="P308" s="105">
        <f>SUM(P309:P311)</f>
        <v>0</v>
      </c>
      <c r="Q308" s="104"/>
      <c r="R308" s="105">
        <f>SUM(R309:R311)</f>
        <v>0</v>
      </c>
      <c r="S308" s="104"/>
      <c r="T308" s="106">
        <f>SUM(T309:T311)</f>
        <v>0</v>
      </c>
      <c r="AR308" s="100" t="s">
        <v>78</v>
      </c>
      <c r="AT308" s="107" t="s">
        <v>72</v>
      </c>
      <c r="AU308" s="107" t="s">
        <v>73</v>
      </c>
      <c r="AY308" s="100" t="s">
        <v>119</v>
      </c>
      <c r="BK308" s="108">
        <f>SUM(BK309:BK311)</f>
        <v>0</v>
      </c>
    </row>
    <row r="309" spans="2:65" s="1" customFormat="1" ht="16.5" customHeight="1" x14ac:dyDescent="0.2">
      <c r="B309" s="109"/>
      <c r="C309" s="136">
        <v>65</v>
      </c>
      <c r="D309" s="136" t="s">
        <v>272</v>
      </c>
      <c r="E309" s="137" t="s">
        <v>471</v>
      </c>
      <c r="F309" s="138" t="s">
        <v>472</v>
      </c>
      <c r="G309" s="139" t="s">
        <v>205</v>
      </c>
      <c r="H309" s="140">
        <v>861</v>
      </c>
      <c r="I309" s="141"/>
      <c r="J309" s="141">
        <f>ROUND(I309*H309,2)</f>
        <v>0</v>
      </c>
      <c r="K309" s="138" t="s">
        <v>3</v>
      </c>
      <c r="L309" s="142"/>
      <c r="M309" s="143" t="s">
        <v>3</v>
      </c>
      <c r="N309" s="144" t="s">
        <v>44</v>
      </c>
      <c r="O309" s="117">
        <v>0</v>
      </c>
      <c r="P309" s="117">
        <f>O309*H309</f>
        <v>0</v>
      </c>
      <c r="Q309" s="117">
        <v>0</v>
      </c>
      <c r="R309" s="117">
        <f>Q309*H309</f>
        <v>0</v>
      </c>
      <c r="S309" s="117">
        <v>0</v>
      </c>
      <c r="T309" s="118">
        <f>S309*H309</f>
        <v>0</v>
      </c>
      <c r="AR309" s="14" t="s">
        <v>153</v>
      </c>
      <c r="AT309" s="14" t="s">
        <v>272</v>
      </c>
      <c r="AU309" s="14" t="s">
        <v>78</v>
      </c>
      <c r="AY309" s="14" t="s">
        <v>119</v>
      </c>
      <c r="BE309" s="119">
        <f>IF(N309="základní",J309,0)</f>
        <v>0</v>
      </c>
      <c r="BF309" s="119">
        <f>IF(N309="snížená",J309,0)</f>
        <v>0</v>
      </c>
      <c r="BG309" s="119">
        <f>IF(N309="zákl. přenesená",J309,0)</f>
        <v>0</v>
      </c>
      <c r="BH309" s="119">
        <f>IF(N309="sníž. přenesená",J309,0)</f>
        <v>0</v>
      </c>
      <c r="BI309" s="119">
        <f>IF(N309="nulová",J309,0)</f>
        <v>0</v>
      </c>
      <c r="BJ309" s="14" t="s">
        <v>78</v>
      </c>
      <c r="BK309" s="119">
        <f>ROUND(I309*H309,2)</f>
        <v>0</v>
      </c>
      <c r="BL309" s="14" t="s">
        <v>134</v>
      </c>
      <c r="BM309" s="14" t="s">
        <v>473</v>
      </c>
    </row>
    <row r="310" spans="2:65" s="10" customFormat="1" x14ac:dyDescent="0.2">
      <c r="B310" s="123"/>
      <c r="D310" s="120" t="s">
        <v>165</v>
      </c>
      <c r="E310" s="124" t="s">
        <v>3</v>
      </c>
      <c r="F310" s="125" t="s">
        <v>474</v>
      </c>
      <c r="H310" s="126">
        <v>861</v>
      </c>
      <c r="L310" s="123"/>
      <c r="M310" s="127"/>
      <c r="N310" s="128"/>
      <c r="O310" s="128"/>
      <c r="P310" s="128"/>
      <c r="Q310" s="128"/>
      <c r="R310" s="128"/>
      <c r="S310" s="128"/>
      <c r="T310" s="129"/>
      <c r="AT310" s="124" t="s">
        <v>165</v>
      </c>
      <c r="AU310" s="124" t="s">
        <v>78</v>
      </c>
      <c r="AV310" s="10" t="s">
        <v>80</v>
      </c>
      <c r="AW310" s="10" t="s">
        <v>35</v>
      </c>
      <c r="AX310" s="10" t="s">
        <v>78</v>
      </c>
      <c r="AY310" s="124" t="s">
        <v>119</v>
      </c>
    </row>
    <row r="311" spans="2:65" s="11" customFormat="1" x14ac:dyDescent="0.2">
      <c r="B311" s="130"/>
      <c r="D311" s="120" t="s">
        <v>165</v>
      </c>
      <c r="E311" s="131" t="s">
        <v>3</v>
      </c>
      <c r="F311" s="132" t="s">
        <v>475</v>
      </c>
      <c r="H311" s="131" t="s">
        <v>3</v>
      </c>
      <c r="L311" s="130"/>
      <c r="M311" s="133"/>
      <c r="N311" s="134"/>
      <c r="O311" s="134"/>
      <c r="P311" s="134"/>
      <c r="Q311" s="134"/>
      <c r="R311" s="134"/>
      <c r="S311" s="134"/>
      <c r="T311" s="135"/>
      <c r="AT311" s="131" t="s">
        <v>165</v>
      </c>
      <c r="AU311" s="131" t="s">
        <v>78</v>
      </c>
      <c r="AV311" s="11" t="s">
        <v>78</v>
      </c>
      <c r="AW311" s="11" t="s">
        <v>35</v>
      </c>
      <c r="AX311" s="11" t="s">
        <v>73</v>
      </c>
      <c r="AY311" s="131" t="s">
        <v>119</v>
      </c>
    </row>
    <row r="312" spans="2:65" s="9" customFormat="1" ht="25.9" customHeight="1" x14ac:dyDescent="0.2">
      <c r="B312" s="99"/>
      <c r="D312" s="100" t="s">
        <v>72</v>
      </c>
      <c r="E312" s="101" t="s">
        <v>476</v>
      </c>
      <c r="F312" s="101" t="s">
        <v>477</v>
      </c>
      <c r="J312" s="102">
        <f>BK312</f>
        <v>0</v>
      </c>
      <c r="L312" s="99"/>
      <c r="M312" s="103"/>
      <c r="N312" s="104"/>
      <c r="O312" s="104"/>
      <c r="P312" s="105">
        <f>SUM(P313:P441)</f>
        <v>0</v>
      </c>
      <c r="Q312" s="104"/>
      <c r="R312" s="105">
        <f>SUM(R313:R441)</f>
        <v>0</v>
      </c>
      <c r="S312" s="104"/>
      <c r="T312" s="106">
        <f>SUM(T313:T441)</f>
        <v>0</v>
      </c>
      <c r="AR312" s="100" t="s">
        <v>78</v>
      </c>
      <c r="AT312" s="107" t="s">
        <v>72</v>
      </c>
      <c r="AU312" s="107" t="s">
        <v>73</v>
      </c>
      <c r="AY312" s="100" t="s">
        <v>119</v>
      </c>
      <c r="BK312" s="108">
        <f>SUM(BK313:BK441)</f>
        <v>0</v>
      </c>
    </row>
    <row r="313" spans="2:65" s="1" customFormat="1" ht="16.5" customHeight="1" x14ac:dyDescent="0.2">
      <c r="B313" s="109"/>
      <c r="C313" s="136">
        <v>66</v>
      </c>
      <c r="D313" s="136" t="s">
        <v>272</v>
      </c>
      <c r="E313" s="137" t="s">
        <v>478</v>
      </c>
      <c r="F313" s="138" t="s">
        <v>479</v>
      </c>
      <c r="G313" s="139" t="s">
        <v>267</v>
      </c>
      <c r="H313" s="140">
        <v>117260</v>
      </c>
      <c r="I313" s="141"/>
      <c r="J313" s="141">
        <f>ROUND(I313*H313,2)</f>
        <v>0</v>
      </c>
      <c r="K313" s="138" t="s">
        <v>3</v>
      </c>
      <c r="L313" s="142"/>
      <c r="M313" s="143" t="s">
        <v>3</v>
      </c>
      <c r="N313" s="144" t="s">
        <v>44</v>
      </c>
      <c r="O313" s="117">
        <v>0</v>
      </c>
      <c r="P313" s="117">
        <f>O313*H313</f>
        <v>0</v>
      </c>
      <c r="Q313" s="117">
        <v>0</v>
      </c>
      <c r="R313" s="117">
        <f>Q313*H313</f>
        <v>0</v>
      </c>
      <c r="S313" s="117">
        <v>0</v>
      </c>
      <c r="T313" s="118">
        <f>S313*H313</f>
        <v>0</v>
      </c>
      <c r="AR313" s="14" t="s">
        <v>153</v>
      </c>
      <c r="AT313" s="14" t="s">
        <v>272</v>
      </c>
      <c r="AU313" s="14" t="s">
        <v>78</v>
      </c>
      <c r="AY313" s="14" t="s">
        <v>119</v>
      </c>
      <c r="BE313" s="119">
        <f>IF(N313="základní",J313,0)</f>
        <v>0</v>
      </c>
      <c r="BF313" s="119">
        <f>IF(N313="snížená",J313,0)</f>
        <v>0</v>
      </c>
      <c r="BG313" s="119">
        <f>IF(N313="zákl. přenesená",J313,0)</f>
        <v>0</v>
      </c>
      <c r="BH313" s="119">
        <f>IF(N313="sníž. přenesená",J313,0)</f>
        <v>0</v>
      </c>
      <c r="BI313" s="119">
        <f>IF(N313="nulová",J313,0)</f>
        <v>0</v>
      </c>
      <c r="BJ313" s="14" t="s">
        <v>78</v>
      </c>
      <c r="BK313" s="119">
        <f>ROUND(I313*H313,2)</f>
        <v>0</v>
      </c>
      <c r="BL313" s="14" t="s">
        <v>134</v>
      </c>
      <c r="BM313" s="14" t="s">
        <v>480</v>
      </c>
    </row>
    <row r="314" spans="2:65" s="10" customFormat="1" x14ac:dyDescent="0.2">
      <c r="B314" s="123"/>
      <c r="D314" s="120" t="s">
        <v>165</v>
      </c>
      <c r="E314" s="124" t="s">
        <v>3</v>
      </c>
      <c r="F314" s="125" t="s">
        <v>481</v>
      </c>
      <c r="H314" s="126">
        <v>117260</v>
      </c>
      <c r="L314" s="123"/>
      <c r="M314" s="127"/>
      <c r="N314" s="128"/>
      <c r="O314" s="128"/>
      <c r="P314" s="128"/>
      <c r="Q314" s="128"/>
      <c r="R314" s="128"/>
      <c r="S314" s="128"/>
      <c r="T314" s="129"/>
      <c r="AT314" s="124" t="s">
        <v>165</v>
      </c>
      <c r="AU314" s="124" t="s">
        <v>78</v>
      </c>
      <c r="AV314" s="10" t="s">
        <v>80</v>
      </c>
      <c r="AW314" s="10" t="s">
        <v>35</v>
      </c>
      <c r="AX314" s="10" t="s">
        <v>78</v>
      </c>
      <c r="AY314" s="124" t="s">
        <v>119</v>
      </c>
    </row>
    <row r="315" spans="2:65" s="11" customFormat="1" x14ac:dyDescent="0.2">
      <c r="B315" s="130"/>
      <c r="D315" s="120" t="s">
        <v>165</v>
      </c>
      <c r="E315" s="131" t="s">
        <v>3</v>
      </c>
      <c r="F315" s="132" t="s">
        <v>363</v>
      </c>
      <c r="H315" s="131" t="s">
        <v>3</v>
      </c>
      <c r="L315" s="130"/>
      <c r="M315" s="133"/>
      <c r="N315" s="134"/>
      <c r="O315" s="134"/>
      <c r="P315" s="134"/>
      <c r="Q315" s="134"/>
      <c r="R315" s="134"/>
      <c r="S315" s="134"/>
      <c r="T315" s="135"/>
      <c r="AT315" s="131" t="s">
        <v>165</v>
      </c>
      <c r="AU315" s="131" t="s">
        <v>78</v>
      </c>
      <c r="AV315" s="11" t="s">
        <v>78</v>
      </c>
      <c r="AW315" s="11" t="s">
        <v>35</v>
      </c>
      <c r="AX315" s="11" t="s">
        <v>73</v>
      </c>
      <c r="AY315" s="131" t="s">
        <v>119</v>
      </c>
    </row>
    <row r="316" spans="2:65" s="1" customFormat="1" ht="16.5" customHeight="1" x14ac:dyDescent="0.2">
      <c r="B316" s="109"/>
      <c r="C316" s="136" t="s">
        <v>482</v>
      </c>
      <c r="D316" s="136" t="s">
        <v>272</v>
      </c>
      <c r="E316" s="137" t="s">
        <v>483</v>
      </c>
      <c r="F316" s="138" t="s">
        <v>484</v>
      </c>
      <c r="G316" s="139" t="s">
        <v>205</v>
      </c>
      <c r="H316" s="140">
        <v>240</v>
      </c>
      <c r="I316" s="141"/>
      <c r="J316" s="141">
        <f>ROUND(I316*H316,2)</f>
        <v>0</v>
      </c>
      <c r="K316" s="138" t="s">
        <v>3</v>
      </c>
      <c r="L316" s="142"/>
      <c r="M316" s="143" t="s">
        <v>3</v>
      </c>
      <c r="N316" s="144" t="s">
        <v>44</v>
      </c>
      <c r="O316" s="117">
        <v>0</v>
      </c>
      <c r="P316" s="117">
        <f>O316*H316</f>
        <v>0</v>
      </c>
      <c r="Q316" s="117">
        <v>0</v>
      </c>
      <c r="R316" s="117">
        <f>Q316*H316</f>
        <v>0</v>
      </c>
      <c r="S316" s="117">
        <v>0</v>
      </c>
      <c r="T316" s="118">
        <f>S316*H316</f>
        <v>0</v>
      </c>
      <c r="AR316" s="14" t="s">
        <v>153</v>
      </c>
      <c r="AT316" s="14" t="s">
        <v>272</v>
      </c>
      <c r="AU316" s="14" t="s">
        <v>78</v>
      </c>
      <c r="AY316" s="14" t="s">
        <v>119</v>
      </c>
      <c r="BE316" s="119">
        <f>IF(N316="základní",J316,0)</f>
        <v>0</v>
      </c>
      <c r="BF316" s="119">
        <f>IF(N316="snížená",J316,0)</f>
        <v>0</v>
      </c>
      <c r="BG316" s="119">
        <f>IF(N316="zákl. přenesená",J316,0)</f>
        <v>0</v>
      </c>
      <c r="BH316" s="119">
        <f>IF(N316="sníž. přenesená",J316,0)</f>
        <v>0</v>
      </c>
      <c r="BI316" s="119">
        <f>IF(N316="nulová",J316,0)</f>
        <v>0</v>
      </c>
      <c r="BJ316" s="14" t="s">
        <v>78</v>
      </c>
      <c r="BK316" s="119">
        <f>ROUND(I316*H316,2)</f>
        <v>0</v>
      </c>
      <c r="BL316" s="14" t="s">
        <v>134</v>
      </c>
      <c r="BM316" s="14" t="s">
        <v>485</v>
      </c>
    </row>
    <row r="317" spans="2:65" s="10" customFormat="1" x14ac:dyDescent="0.2">
      <c r="B317" s="123"/>
      <c r="D317" s="120" t="s">
        <v>165</v>
      </c>
      <c r="E317" s="124" t="s">
        <v>3</v>
      </c>
      <c r="F317" s="125" t="s">
        <v>486</v>
      </c>
      <c r="H317" s="126">
        <v>240</v>
      </c>
      <c r="L317" s="123"/>
      <c r="M317" s="127"/>
      <c r="N317" s="128"/>
      <c r="O317" s="128"/>
      <c r="P317" s="128"/>
      <c r="Q317" s="128"/>
      <c r="R317" s="128"/>
      <c r="S317" s="128"/>
      <c r="T317" s="129"/>
      <c r="AT317" s="124" t="s">
        <v>165</v>
      </c>
      <c r="AU317" s="124" t="s">
        <v>78</v>
      </c>
      <c r="AV317" s="10" t="s">
        <v>80</v>
      </c>
      <c r="AW317" s="10" t="s">
        <v>35</v>
      </c>
      <c r="AX317" s="10" t="s">
        <v>78</v>
      </c>
      <c r="AY317" s="124" t="s">
        <v>119</v>
      </c>
    </row>
    <row r="318" spans="2:65" s="11" customFormat="1" x14ac:dyDescent="0.2">
      <c r="B318" s="130"/>
      <c r="D318" s="120" t="s">
        <v>165</v>
      </c>
      <c r="E318" s="131" t="s">
        <v>3</v>
      </c>
      <c r="F318" s="132" t="s">
        <v>475</v>
      </c>
      <c r="H318" s="131" t="s">
        <v>3</v>
      </c>
      <c r="L318" s="130"/>
      <c r="M318" s="133"/>
      <c r="N318" s="134"/>
      <c r="O318" s="134"/>
      <c r="P318" s="134"/>
      <c r="Q318" s="134"/>
      <c r="R318" s="134"/>
      <c r="S318" s="134"/>
      <c r="T318" s="135"/>
      <c r="AT318" s="131" t="s">
        <v>165</v>
      </c>
      <c r="AU318" s="131" t="s">
        <v>78</v>
      </c>
      <c r="AV318" s="11" t="s">
        <v>78</v>
      </c>
      <c r="AW318" s="11" t="s">
        <v>35</v>
      </c>
      <c r="AX318" s="11" t="s">
        <v>73</v>
      </c>
      <c r="AY318" s="131" t="s">
        <v>119</v>
      </c>
    </row>
    <row r="319" spans="2:65" s="1" customFormat="1" ht="16.5" customHeight="1" x14ac:dyDescent="0.2">
      <c r="B319" s="109"/>
      <c r="C319" s="136" t="s">
        <v>487</v>
      </c>
      <c r="D319" s="136" t="s">
        <v>272</v>
      </c>
      <c r="E319" s="137" t="s">
        <v>488</v>
      </c>
      <c r="F319" s="138" t="s">
        <v>489</v>
      </c>
      <c r="G319" s="139" t="s">
        <v>205</v>
      </c>
      <c r="H319" s="140">
        <v>240</v>
      </c>
      <c r="I319" s="141"/>
      <c r="J319" s="141">
        <f>ROUND(I319*H319,2)</f>
        <v>0</v>
      </c>
      <c r="K319" s="138" t="s">
        <v>3</v>
      </c>
      <c r="L319" s="142"/>
      <c r="M319" s="143" t="s">
        <v>3</v>
      </c>
      <c r="N319" s="144" t="s">
        <v>44</v>
      </c>
      <c r="O319" s="117">
        <v>0</v>
      </c>
      <c r="P319" s="117">
        <f>O319*H319</f>
        <v>0</v>
      </c>
      <c r="Q319" s="117">
        <v>0</v>
      </c>
      <c r="R319" s="117">
        <f>Q319*H319</f>
        <v>0</v>
      </c>
      <c r="S319" s="117">
        <v>0</v>
      </c>
      <c r="T319" s="118">
        <f>S319*H319</f>
        <v>0</v>
      </c>
      <c r="AR319" s="14" t="s">
        <v>153</v>
      </c>
      <c r="AT319" s="14" t="s">
        <v>272</v>
      </c>
      <c r="AU319" s="14" t="s">
        <v>78</v>
      </c>
      <c r="AY319" s="14" t="s">
        <v>119</v>
      </c>
      <c r="BE319" s="119">
        <f>IF(N319="základní",J319,0)</f>
        <v>0</v>
      </c>
      <c r="BF319" s="119">
        <f>IF(N319="snížená",J319,0)</f>
        <v>0</v>
      </c>
      <c r="BG319" s="119">
        <f>IF(N319="zákl. přenesená",J319,0)</f>
        <v>0</v>
      </c>
      <c r="BH319" s="119">
        <f>IF(N319="sníž. přenesená",J319,0)</f>
        <v>0</v>
      </c>
      <c r="BI319" s="119">
        <f>IF(N319="nulová",J319,0)</f>
        <v>0</v>
      </c>
      <c r="BJ319" s="14" t="s">
        <v>78</v>
      </c>
      <c r="BK319" s="119">
        <f>ROUND(I319*H319,2)</f>
        <v>0</v>
      </c>
      <c r="BL319" s="14" t="s">
        <v>134</v>
      </c>
      <c r="BM319" s="14" t="s">
        <v>490</v>
      </c>
    </row>
    <row r="320" spans="2:65" s="10" customFormat="1" x14ac:dyDescent="0.2">
      <c r="B320" s="123"/>
      <c r="D320" s="120" t="s">
        <v>165</v>
      </c>
      <c r="E320" s="124" t="s">
        <v>3</v>
      </c>
      <c r="F320" s="125" t="s">
        <v>486</v>
      </c>
      <c r="H320" s="126">
        <v>240</v>
      </c>
      <c r="L320" s="123"/>
      <c r="M320" s="127"/>
      <c r="N320" s="128"/>
      <c r="O320" s="128"/>
      <c r="P320" s="128"/>
      <c r="Q320" s="128"/>
      <c r="R320" s="128"/>
      <c r="S320" s="128"/>
      <c r="T320" s="129"/>
      <c r="AT320" s="124" t="s">
        <v>165</v>
      </c>
      <c r="AU320" s="124" t="s">
        <v>78</v>
      </c>
      <c r="AV320" s="10" t="s">
        <v>80</v>
      </c>
      <c r="AW320" s="10" t="s">
        <v>35</v>
      </c>
      <c r="AX320" s="10" t="s">
        <v>78</v>
      </c>
      <c r="AY320" s="124" t="s">
        <v>119</v>
      </c>
    </row>
    <row r="321" spans="2:65" s="11" customFormat="1" x14ac:dyDescent="0.2">
      <c r="B321" s="130"/>
      <c r="D321" s="120" t="s">
        <v>165</v>
      </c>
      <c r="E321" s="131" t="s">
        <v>3</v>
      </c>
      <c r="F321" s="132" t="s">
        <v>475</v>
      </c>
      <c r="H321" s="131" t="s">
        <v>3</v>
      </c>
      <c r="L321" s="130"/>
      <c r="M321" s="133"/>
      <c r="N321" s="134"/>
      <c r="O321" s="134"/>
      <c r="P321" s="134"/>
      <c r="Q321" s="134"/>
      <c r="R321" s="134"/>
      <c r="S321" s="134"/>
      <c r="T321" s="135"/>
      <c r="AT321" s="131" t="s">
        <v>165</v>
      </c>
      <c r="AU321" s="131" t="s">
        <v>78</v>
      </c>
      <c r="AV321" s="11" t="s">
        <v>78</v>
      </c>
      <c r="AW321" s="11" t="s">
        <v>35</v>
      </c>
      <c r="AX321" s="11" t="s">
        <v>73</v>
      </c>
      <c r="AY321" s="131" t="s">
        <v>119</v>
      </c>
    </row>
    <row r="322" spans="2:65" s="1" customFormat="1" ht="16.5" customHeight="1" x14ac:dyDescent="0.2">
      <c r="B322" s="109"/>
      <c r="C322" s="136" t="s">
        <v>491</v>
      </c>
      <c r="D322" s="136" t="s">
        <v>272</v>
      </c>
      <c r="E322" s="137" t="s">
        <v>492</v>
      </c>
      <c r="F322" s="138" t="s">
        <v>493</v>
      </c>
      <c r="G322" s="139" t="s">
        <v>205</v>
      </c>
      <c r="H322" s="140">
        <v>18</v>
      </c>
      <c r="I322" s="141"/>
      <c r="J322" s="141">
        <f>ROUND(I322*H322,2)</f>
        <v>0</v>
      </c>
      <c r="K322" s="138" t="s">
        <v>3</v>
      </c>
      <c r="L322" s="142"/>
      <c r="M322" s="143" t="s">
        <v>3</v>
      </c>
      <c r="N322" s="144" t="s">
        <v>44</v>
      </c>
      <c r="O322" s="117">
        <v>0</v>
      </c>
      <c r="P322" s="117">
        <f>O322*H322</f>
        <v>0</v>
      </c>
      <c r="Q322" s="117">
        <v>0</v>
      </c>
      <c r="R322" s="117">
        <f>Q322*H322</f>
        <v>0</v>
      </c>
      <c r="S322" s="117">
        <v>0</v>
      </c>
      <c r="T322" s="118">
        <f>S322*H322</f>
        <v>0</v>
      </c>
      <c r="AR322" s="14" t="s">
        <v>153</v>
      </c>
      <c r="AT322" s="14" t="s">
        <v>272</v>
      </c>
      <c r="AU322" s="14" t="s">
        <v>78</v>
      </c>
      <c r="AY322" s="14" t="s">
        <v>119</v>
      </c>
      <c r="BE322" s="119">
        <f>IF(N322="základní",J322,0)</f>
        <v>0</v>
      </c>
      <c r="BF322" s="119">
        <f>IF(N322="snížená",J322,0)</f>
        <v>0</v>
      </c>
      <c r="BG322" s="119">
        <f>IF(N322="zákl. přenesená",J322,0)</f>
        <v>0</v>
      </c>
      <c r="BH322" s="119">
        <f>IF(N322="sníž. přenesená",J322,0)</f>
        <v>0</v>
      </c>
      <c r="BI322" s="119">
        <f>IF(N322="nulová",J322,0)</f>
        <v>0</v>
      </c>
      <c r="BJ322" s="14" t="s">
        <v>78</v>
      </c>
      <c r="BK322" s="119">
        <f>ROUND(I322*H322,2)</f>
        <v>0</v>
      </c>
      <c r="BL322" s="14" t="s">
        <v>134</v>
      </c>
      <c r="BM322" s="14" t="s">
        <v>494</v>
      </c>
    </row>
    <row r="323" spans="2:65" s="10" customFormat="1" x14ac:dyDescent="0.2">
      <c r="B323" s="123"/>
      <c r="D323" s="120" t="s">
        <v>165</v>
      </c>
      <c r="E323" s="124" t="s">
        <v>3</v>
      </c>
      <c r="F323" s="125" t="s">
        <v>213</v>
      </c>
      <c r="H323" s="126">
        <v>18</v>
      </c>
      <c r="L323" s="123"/>
      <c r="M323" s="127"/>
      <c r="N323" s="128"/>
      <c r="O323" s="128"/>
      <c r="P323" s="128"/>
      <c r="Q323" s="128"/>
      <c r="R323" s="128"/>
      <c r="S323" s="128"/>
      <c r="T323" s="129"/>
      <c r="AT323" s="124" t="s">
        <v>165</v>
      </c>
      <c r="AU323" s="124" t="s">
        <v>78</v>
      </c>
      <c r="AV323" s="10" t="s">
        <v>80</v>
      </c>
      <c r="AW323" s="10" t="s">
        <v>35</v>
      </c>
      <c r="AX323" s="10" t="s">
        <v>78</v>
      </c>
      <c r="AY323" s="124" t="s">
        <v>119</v>
      </c>
    </row>
    <row r="324" spans="2:65" s="11" customFormat="1" x14ac:dyDescent="0.2">
      <c r="B324" s="130"/>
      <c r="D324" s="120" t="s">
        <v>165</v>
      </c>
      <c r="E324" s="131" t="s">
        <v>3</v>
      </c>
      <c r="F324" s="132" t="s">
        <v>475</v>
      </c>
      <c r="H324" s="131" t="s">
        <v>3</v>
      </c>
      <c r="L324" s="130"/>
      <c r="M324" s="133"/>
      <c r="N324" s="134"/>
      <c r="O324" s="134"/>
      <c r="P324" s="134"/>
      <c r="Q324" s="134"/>
      <c r="R324" s="134"/>
      <c r="S324" s="134"/>
      <c r="T324" s="135"/>
      <c r="AT324" s="131" t="s">
        <v>165</v>
      </c>
      <c r="AU324" s="131" t="s">
        <v>78</v>
      </c>
      <c r="AV324" s="11" t="s">
        <v>78</v>
      </c>
      <c r="AW324" s="11" t="s">
        <v>35</v>
      </c>
      <c r="AX324" s="11" t="s">
        <v>73</v>
      </c>
      <c r="AY324" s="131" t="s">
        <v>119</v>
      </c>
    </row>
    <row r="325" spans="2:65" s="1" customFormat="1" ht="16.5" customHeight="1" x14ac:dyDescent="0.2">
      <c r="B325" s="109"/>
      <c r="C325" s="136" t="s">
        <v>495</v>
      </c>
      <c r="D325" s="136" t="s">
        <v>272</v>
      </c>
      <c r="E325" s="137" t="s">
        <v>496</v>
      </c>
      <c r="F325" s="138" t="s">
        <v>497</v>
      </c>
      <c r="G325" s="139" t="s">
        <v>205</v>
      </c>
      <c r="H325" s="140">
        <v>6</v>
      </c>
      <c r="I325" s="141"/>
      <c r="J325" s="141">
        <f>ROUND(I325*H325,2)</f>
        <v>0</v>
      </c>
      <c r="K325" s="138" t="s">
        <v>3</v>
      </c>
      <c r="L325" s="142"/>
      <c r="M325" s="143" t="s">
        <v>3</v>
      </c>
      <c r="N325" s="144" t="s">
        <v>44</v>
      </c>
      <c r="O325" s="117">
        <v>0</v>
      </c>
      <c r="P325" s="117">
        <f>O325*H325</f>
        <v>0</v>
      </c>
      <c r="Q325" s="117">
        <v>0</v>
      </c>
      <c r="R325" s="117">
        <f>Q325*H325</f>
        <v>0</v>
      </c>
      <c r="S325" s="117">
        <v>0</v>
      </c>
      <c r="T325" s="118">
        <f>S325*H325</f>
        <v>0</v>
      </c>
      <c r="AR325" s="14" t="s">
        <v>153</v>
      </c>
      <c r="AT325" s="14" t="s">
        <v>272</v>
      </c>
      <c r="AU325" s="14" t="s">
        <v>78</v>
      </c>
      <c r="AY325" s="14" t="s">
        <v>119</v>
      </c>
      <c r="BE325" s="119">
        <f>IF(N325="základní",J325,0)</f>
        <v>0</v>
      </c>
      <c r="BF325" s="119">
        <f>IF(N325="snížená",J325,0)</f>
        <v>0</v>
      </c>
      <c r="BG325" s="119">
        <f>IF(N325="zákl. přenesená",J325,0)</f>
        <v>0</v>
      </c>
      <c r="BH325" s="119">
        <f>IF(N325="sníž. přenesená",J325,0)</f>
        <v>0</v>
      </c>
      <c r="BI325" s="119">
        <f>IF(N325="nulová",J325,0)</f>
        <v>0</v>
      </c>
      <c r="BJ325" s="14" t="s">
        <v>78</v>
      </c>
      <c r="BK325" s="119">
        <f>ROUND(I325*H325,2)</f>
        <v>0</v>
      </c>
      <c r="BL325" s="14" t="s">
        <v>134</v>
      </c>
      <c r="BM325" s="14" t="s">
        <v>498</v>
      </c>
    </row>
    <row r="326" spans="2:65" s="10" customFormat="1" x14ac:dyDescent="0.2">
      <c r="B326" s="123"/>
      <c r="D326" s="120" t="s">
        <v>165</v>
      </c>
      <c r="E326" s="124" t="s">
        <v>3</v>
      </c>
      <c r="F326" s="125" t="s">
        <v>144</v>
      </c>
      <c r="H326" s="126">
        <v>6</v>
      </c>
      <c r="L326" s="123"/>
      <c r="M326" s="127"/>
      <c r="N326" s="128"/>
      <c r="O326" s="128"/>
      <c r="P326" s="128"/>
      <c r="Q326" s="128"/>
      <c r="R326" s="128"/>
      <c r="S326" s="128"/>
      <c r="T326" s="129"/>
      <c r="AT326" s="124" t="s">
        <v>165</v>
      </c>
      <c r="AU326" s="124" t="s">
        <v>78</v>
      </c>
      <c r="AV326" s="10" t="s">
        <v>80</v>
      </c>
      <c r="AW326" s="10" t="s">
        <v>35</v>
      </c>
      <c r="AX326" s="10" t="s">
        <v>78</v>
      </c>
      <c r="AY326" s="124" t="s">
        <v>119</v>
      </c>
    </row>
    <row r="327" spans="2:65" s="11" customFormat="1" x14ac:dyDescent="0.2">
      <c r="B327" s="130"/>
      <c r="D327" s="120" t="s">
        <v>165</v>
      </c>
      <c r="E327" s="131" t="s">
        <v>3</v>
      </c>
      <c r="F327" s="132" t="s">
        <v>475</v>
      </c>
      <c r="H327" s="131" t="s">
        <v>3</v>
      </c>
      <c r="L327" s="130"/>
      <c r="M327" s="133"/>
      <c r="N327" s="134"/>
      <c r="O327" s="134"/>
      <c r="P327" s="134"/>
      <c r="Q327" s="134"/>
      <c r="R327" s="134"/>
      <c r="S327" s="134"/>
      <c r="T327" s="135"/>
      <c r="AT327" s="131" t="s">
        <v>165</v>
      </c>
      <c r="AU327" s="131" t="s">
        <v>78</v>
      </c>
      <c r="AV327" s="11" t="s">
        <v>78</v>
      </c>
      <c r="AW327" s="11" t="s">
        <v>35</v>
      </c>
      <c r="AX327" s="11" t="s">
        <v>73</v>
      </c>
      <c r="AY327" s="131" t="s">
        <v>119</v>
      </c>
    </row>
    <row r="328" spans="2:65" s="1" customFormat="1" ht="16.5" customHeight="1" x14ac:dyDescent="0.2">
      <c r="B328" s="109"/>
      <c r="C328" s="136" t="s">
        <v>499</v>
      </c>
      <c r="D328" s="136" t="s">
        <v>272</v>
      </c>
      <c r="E328" s="137" t="s">
        <v>500</v>
      </c>
      <c r="F328" s="138" t="s">
        <v>501</v>
      </c>
      <c r="G328" s="139" t="s">
        <v>205</v>
      </c>
      <c r="H328" s="140">
        <v>3</v>
      </c>
      <c r="I328" s="141"/>
      <c r="J328" s="141">
        <f>ROUND(I328*H328,2)</f>
        <v>0</v>
      </c>
      <c r="K328" s="138" t="s">
        <v>3</v>
      </c>
      <c r="L328" s="142"/>
      <c r="M328" s="143" t="s">
        <v>3</v>
      </c>
      <c r="N328" s="144" t="s">
        <v>44</v>
      </c>
      <c r="O328" s="117">
        <v>0</v>
      </c>
      <c r="P328" s="117">
        <f>O328*H328</f>
        <v>0</v>
      </c>
      <c r="Q328" s="117">
        <v>0</v>
      </c>
      <c r="R328" s="117">
        <f>Q328*H328</f>
        <v>0</v>
      </c>
      <c r="S328" s="117">
        <v>0</v>
      </c>
      <c r="T328" s="118">
        <f>S328*H328</f>
        <v>0</v>
      </c>
      <c r="AR328" s="14" t="s">
        <v>153</v>
      </c>
      <c r="AT328" s="14" t="s">
        <v>272</v>
      </c>
      <c r="AU328" s="14" t="s">
        <v>78</v>
      </c>
      <c r="AY328" s="14" t="s">
        <v>119</v>
      </c>
      <c r="BE328" s="119">
        <f>IF(N328="základní",J328,0)</f>
        <v>0</v>
      </c>
      <c r="BF328" s="119">
        <f>IF(N328="snížená",J328,0)</f>
        <v>0</v>
      </c>
      <c r="BG328" s="119">
        <f>IF(N328="zákl. přenesená",J328,0)</f>
        <v>0</v>
      </c>
      <c r="BH328" s="119">
        <f>IF(N328="sníž. přenesená",J328,0)</f>
        <v>0</v>
      </c>
      <c r="BI328" s="119">
        <f>IF(N328="nulová",J328,0)</f>
        <v>0</v>
      </c>
      <c r="BJ328" s="14" t="s">
        <v>78</v>
      </c>
      <c r="BK328" s="119">
        <f>ROUND(I328*H328,2)</f>
        <v>0</v>
      </c>
      <c r="BL328" s="14" t="s">
        <v>134</v>
      </c>
      <c r="BM328" s="14" t="s">
        <v>502</v>
      </c>
    </row>
    <row r="329" spans="2:65" s="10" customFormat="1" x14ac:dyDescent="0.2">
      <c r="B329" s="123"/>
      <c r="D329" s="120" t="s">
        <v>165</v>
      </c>
      <c r="E329" s="124" t="s">
        <v>3</v>
      </c>
      <c r="F329" s="125" t="s">
        <v>130</v>
      </c>
      <c r="H329" s="126">
        <v>3</v>
      </c>
      <c r="L329" s="123"/>
      <c r="M329" s="127"/>
      <c r="N329" s="128"/>
      <c r="O329" s="128"/>
      <c r="P329" s="128"/>
      <c r="Q329" s="128"/>
      <c r="R329" s="128"/>
      <c r="S329" s="128"/>
      <c r="T329" s="129"/>
      <c r="AT329" s="124" t="s">
        <v>165</v>
      </c>
      <c r="AU329" s="124" t="s">
        <v>78</v>
      </c>
      <c r="AV329" s="10" t="s">
        <v>80</v>
      </c>
      <c r="AW329" s="10" t="s">
        <v>35</v>
      </c>
      <c r="AX329" s="10" t="s">
        <v>78</v>
      </c>
      <c r="AY329" s="124" t="s">
        <v>119</v>
      </c>
    </row>
    <row r="330" spans="2:65" s="11" customFormat="1" x14ac:dyDescent="0.2">
      <c r="B330" s="130"/>
      <c r="D330" s="120" t="s">
        <v>165</v>
      </c>
      <c r="E330" s="131" t="s">
        <v>3</v>
      </c>
      <c r="F330" s="132" t="s">
        <v>475</v>
      </c>
      <c r="H330" s="131" t="s">
        <v>3</v>
      </c>
      <c r="L330" s="130"/>
      <c r="M330" s="133"/>
      <c r="N330" s="134"/>
      <c r="O330" s="134"/>
      <c r="P330" s="134"/>
      <c r="Q330" s="134"/>
      <c r="R330" s="134"/>
      <c r="S330" s="134"/>
      <c r="T330" s="135"/>
      <c r="AT330" s="131" t="s">
        <v>165</v>
      </c>
      <c r="AU330" s="131" t="s">
        <v>78</v>
      </c>
      <c r="AV330" s="11" t="s">
        <v>78</v>
      </c>
      <c r="AW330" s="11" t="s">
        <v>35</v>
      </c>
      <c r="AX330" s="11" t="s">
        <v>73</v>
      </c>
      <c r="AY330" s="131" t="s">
        <v>119</v>
      </c>
    </row>
    <row r="331" spans="2:65" s="1" customFormat="1" ht="16.5" customHeight="1" x14ac:dyDescent="0.2">
      <c r="B331" s="109"/>
      <c r="C331" s="136" t="s">
        <v>503</v>
      </c>
      <c r="D331" s="136" t="s">
        <v>272</v>
      </c>
      <c r="E331" s="137" t="s">
        <v>504</v>
      </c>
      <c r="F331" s="138" t="s">
        <v>505</v>
      </c>
      <c r="G331" s="139" t="s">
        <v>205</v>
      </c>
      <c r="H331" s="140">
        <v>8</v>
      </c>
      <c r="I331" s="141"/>
      <c r="J331" s="141">
        <f>ROUND(I331*H331,2)</f>
        <v>0</v>
      </c>
      <c r="K331" s="138" t="s">
        <v>3</v>
      </c>
      <c r="L331" s="142"/>
      <c r="M331" s="143" t="s">
        <v>3</v>
      </c>
      <c r="N331" s="144" t="s">
        <v>44</v>
      </c>
      <c r="O331" s="117">
        <v>0</v>
      </c>
      <c r="P331" s="117">
        <f>O331*H331</f>
        <v>0</v>
      </c>
      <c r="Q331" s="117">
        <v>0</v>
      </c>
      <c r="R331" s="117">
        <f>Q331*H331</f>
        <v>0</v>
      </c>
      <c r="S331" s="117">
        <v>0</v>
      </c>
      <c r="T331" s="118">
        <f>S331*H331</f>
        <v>0</v>
      </c>
      <c r="AR331" s="14" t="s">
        <v>153</v>
      </c>
      <c r="AT331" s="14" t="s">
        <v>272</v>
      </c>
      <c r="AU331" s="14" t="s">
        <v>78</v>
      </c>
      <c r="AY331" s="14" t="s">
        <v>119</v>
      </c>
      <c r="BE331" s="119">
        <f>IF(N331="základní",J331,0)</f>
        <v>0</v>
      </c>
      <c r="BF331" s="119">
        <f>IF(N331="snížená",J331,0)</f>
        <v>0</v>
      </c>
      <c r="BG331" s="119">
        <f>IF(N331="zákl. přenesená",J331,0)</f>
        <v>0</v>
      </c>
      <c r="BH331" s="119">
        <f>IF(N331="sníž. přenesená",J331,0)</f>
        <v>0</v>
      </c>
      <c r="BI331" s="119">
        <f>IF(N331="nulová",J331,0)</f>
        <v>0</v>
      </c>
      <c r="BJ331" s="14" t="s">
        <v>78</v>
      </c>
      <c r="BK331" s="119">
        <f>ROUND(I331*H331,2)</f>
        <v>0</v>
      </c>
      <c r="BL331" s="14" t="s">
        <v>134</v>
      </c>
      <c r="BM331" s="14" t="s">
        <v>506</v>
      </c>
    </row>
    <row r="332" spans="2:65" s="10" customFormat="1" x14ac:dyDescent="0.2">
      <c r="B332" s="123"/>
      <c r="D332" s="120" t="s">
        <v>165</v>
      </c>
      <c r="E332" s="124" t="s">
        <v>3</v>
      </c>
      <c r="F332" s="125" t="s">
        <v>153</v>
      </c>
      <c r="H332" s="126">
        <v>8</v>
      </c>
      <c r="L332" s="123"/>
      <c r="M332" s="127"/>
      <c r="N332" s="128"/>
      <c r="O332" s="128"/>
      <c r="P332" s="128"/>
      <c r="Q332" s="128"/>
      <c r="R332" s="128"/>
      <c r="S332" s="128"/>
      <c r="T332" s="129"/>
      <c r="AT332" s="124" t="s">
        <v>165</v>
      </c>
      <c r="AU332" s="124" t="s">
        <v>78</v>
      </c>
      <c r="AV332" s="10" t="s">
        <v>80</v>
      </c>
      <c r="AW332" s="10" t="s">
        <v>35</v>
      </c>
      <c r="AX332" s="10" t="s">
        <v>78</v>
      </c>
      <c r="AY332" s="124" t="s">
        <v>119</v>
      </c>
    </row>
    <row r="333" spans="2:65" s="11" customFormat="1" x14ac:dyDescent="0.2">
      <c r="B333" s="130"/>
      <c r="D333" s="120" t="s">
        <v>165</v>
      </c>
      <c r="E333" s="131" t="s">
        <v>3</v>
      </c>
      <c r="F333" s="132" t="s">
        <v>475</v>
      </c>
      <c r="H333" s="131" t="s">
        <v>3</v>
      </c>
      <c r="L333" s="130"/>
      <c r="M333" s="133"/>
      <c r="N333" s="134"/>
      <c r="O333" s="134"/>
      <c r="P333" s="134"/>
      <c r="Q333" s="134"/>
      <c r="R333" s="134"/>
      <c r="S333" s="134"/>
      <c r="T333" s="135"/>
      <c r="AT333" s="131" t="s">
        <v>165</v>
      </c>
      <c r="AU333" s="131" t="s">
        <v>78</v>
      </c>
      <c r="AV333" s="11" t="s">
        <v>78</v>
      </c>
      <c r="AW333" s="11" t="s">
        <v>35</v>
      </c>
      <c r="AX333" s="11" t="s">
        <v>73</v>
      </c>
      <c r="AY333" s="131" t="s">
        <v>119</v>
      </c>
    </row>
    <row r="334" spans="2:65" s="1" customFormat="1" ht="16.5" customHeight="1" x14ac:dyDescent="0.2">
      <c r="B334" s="109"/>
      <c r="C334" s="136" t="s">
        <v>507</v>
      </c>
      <c r="D334" s="136" t="s">
        <v>272</v>
      </c>
      <c r="E334" s="137" t="s">
        <v>508</v>
      </c>
      <c r="F334" s="138" t="s">
        <v>509</v>
      </c>
      <c r="G334" s="139" t="s">
        <v>205</v>
      </c>
      <c r="H334" s="140">
        <v>381</v>
      </c>
      <c r="I334" s="141"/>
      <c r="J334" s="141">
        <f>ROUND(I334*H334,2)</f>
        <v>0</v>
      </c>
      <c r="K334" s="138" t="s">
        <v>3</v>
      </c>
      <c r="L334" s="142"/>
      <c r="M334" s="143" t="s">
        <v>3</v>
      </c>
      <c r="N334" s="144" t="s">
        <v>44</v>
      </c>
      <c r="O334" s="117">
        <v>0</v>
      </c>
      <c r="P334" s="117">
        <f>O334*H334</f>
        <v>0</v>
      </c>
      <c r="Q334" s="117">
        <v>0</v>
      </c>
      <c r="R334" s="117">
        <f>Q334*H334</f>
        <v>0</v>
      </c>
      <c r="S334" s="117">
        <v>0</v>
      </c>
      <c r="T334" s="118">
        <f>S334*H334</f>
        <v>0</v>
      </c>
      <c r="AR334" s="14" t="s">
        <v>153</v>
      </c>
      <c r="AT334" s="14" t="s">
        <v>272</v>
      </c>
      <c r="AU334" s="14" t="s">
        <v>78</v>
      </c>
      <c r="AY334" s="14" t="s">
        <v>119</v>
      </c>
      <c r="BE334" s="119">
        <f>IF(N334="základní",J334,0)</f>
        <v>0</v>
      </c>
      <c r="BF334" s="119">
        <f>IF(N334="snížená",J334,0)</f>
        <v>0</v>
      </c>
      <c r="BG334" s="119">
        <f>IF(N334="zákl. přenesená",J334,0)</f>
        <v>0</v>
      </c>
      <c r="BH334" s="119">
        <f>IF(N334="sníž. přenesená",J334,0)</f>
        <v>0</v>
      </c>
      <c r="BI334" s="119">
        <f>IF(N334="nulová",J334,0)</f>
        <v>0</v>
      </c>
      <c r="BJ334" s="14" t="s">
        <v>78</v>
      </c>
      <c r="BK334" s="119">
        <f>ROUND(I334*H334,2)</f>
        <v>0</v>
      </c>
      <c r="BL334" s="14" t="s">
        <v>134</v>
      </c>
      <c r="BM334" s="14" t="s">
        <v>510</v>
      </c>
    </row>
    <row r="335" spans="2:65" s="10" customFormat="1" x14ac:dyDescent="0.2">
      <c r="B335" s="123"/>
      <c r="D335" s="120" t="s">
        <v>165</v>
      </c>
      <c r="E335" s="124" t="s">
        <v>3</v>
      </c>
      <c r="F335" s="125" t="s">
        <v>511</v>
      </c>
      <c r="H335" s="126">
        <v>381</v>
      </c>
      <c r="L335" s="123"/>
      <c r="M335" s="127"/>
      <c r="N335" s="128"/>
      <c r="O335" s="128"/>
      <c r="P335" s="128"/>
      <c r="Q335" s="128"/>
      <c r="R335" s="128"/>
      <c r="S335" s="128"/>
      <c r="T335" s="129"/>
      <c r="AT335" s="124" t="s">
        <v>165</v>
      </c>
      <c r="AU335" s="124" t="s">
        <v>78</v>
      </c>
      <c r="AV335" s="10" t="s">
        <v>80</v>
      </c>
      <c r="AW335" s="10" t="s">
        <v>35</v>
      </c>
      <c r="AX335" s="10" t="s">
        <v>78</v>
      </c>
      <c r="AY335" s="124" t="s">
        <v>119</v>
      </c>
    </row>
    <row r="336" spans="2:65" s="11" customFormat="1" x14ac:dyDescent="0.2">
      <c r="B336" s="130"/>
      <c r="D336" s="120" t="s">
        <v>165</v>
      </c>
      <c r="E336" s="131" t="s">
        <v>3</v>
      </c>
      <c r="F336" s="132" t="s">
        <v>475</v>
      </c>
      <c r="H336" s="131" t="s">
        <v>3</v>
      </c>
      <c r="L336" s="130"/>
      <c r="M336" s="133"/>
      <c r="N336" s="134"/>
      <c r="O336" s="134"/>
      <c r="P336" s="134"/>
      <c r="Q336" s="134"/>
      <c r="R336" s="134"/>
      <c r="S336" s="134"/>
      <c r="T336" s="135"/>
      <c r="AT336" s="131" t="s">
        <v>165</v>
      </c>
      <c r="AU336" s="131" t="s">
        <v>78</v>
      </c>
      <c r="AV336" s="11" t="s">
        <v>78</v>
      </c>
      <c r="AW336" s="11" t="s">
        <v>35</v>
      </c>
      <c r="AX336" s="11" t="s">
        <v>73</v>
      </c>
      <c r="AY336" s="131" t="s">
        <v>119</v>
      </c>
    </row>
    <row r="337" spans="2:65" s="1" customFormat="1" ht="16.5" customHeight="1" x14ac:dyDescent="0.2">
      <c r="B337" s="109"/>
      <c r="C337" s="136" t="s">
        <v>512</v>
      </c>
      <c r="D337" s="136" t="s">
        <v>272</v>
      </c>
      <c r="E337" s="137" t="s">
        <v>513</v>
      </c>
      <c r="F337" s="138" t="s">
        <v>514</v>
      </c>
      <c r="G337" s="139" t="s">
        <v>205</v>
      </c>
      <c r="H337" s="140">
        <v>708</v>
      </c>
      <c r="I337" s="141"/>
      <c r="J337" s="141">
        <f>ROUND(I337*H337,2)</f>
        <v>0</v>
      </c>
      <c r="K337" s="138" t="s">
        <v>3</v>
      </c>
      <c r="L337" s="142"/>
      <c r="M337" s="143" t="s">
        <v>3</v>
      </c>
      <c r="N337" s="144" t="s">
        <v>44</v>
      </c>
      <c r="O337" s="117">
        <v>0</v>
      </c>
      <c r="P337" s="117">
        <f>O337*H337</f>
        <v>0</v>
      </c>
      <c r="Q337" s="117">
        <v>0</v>
      </c>
      <c r="R337" s="117">
        <f>Q337*H337</f>
        <v>0</v>
      </c>
      <c r="S337" s="117">
        <v>0</v>
      </c>
      <c r="T337" s="118">
        <f>S337*H337</f>
        <v>0</v>
      </c>
      <c r="AR337" s="14" t="s">
        <v>153</v>
      </c>
      <c r="AT337" s="14" t="s">
        <v>272</v>
      </c>
      <c r="AU337" s="14" t="s">
        <v>78</v>
      </c>
      <c r="AY337" s="14" t="s">
        <v>119</v>
      </c>
      <c r="BE337" s="119">
        <f>IF(N337="základní",J337,0)</f>
        <v>0</v>
      </c>
      <c r="BF337" s="119">
        <f>IF(N337="snížená",J337,0)</f>
        <v>0</v>
      </c>
      <c r="BG337" s="119">
        <f>IF(N337="zákl. přenesená",J337,0)</f>
        <v>0</v>
      </c>
      <c r="BH337" s="119">
        <f>IF(N337="sníž. přenesená",J337,0)</f>
        <v>0</v>
      </c>
      <c r="BI337" s="119">
        <f>IF(N337="nulová",J337,0)</f>
        <v>0</v>
      </c>
      <c r="BJ337" s="14" t="s">
        <v>78</v>
      </c>
      <c r="BK337" s="119">
        <f>ROUND(I337*H337,2)</f>
        <v>0</v>
      </c>
      <c r="BL337" s="14" t="s">
        <v>134</v>
      </c>
      <c r="BM337" s="14" t="s">
        <v>515</v>
      </c>
    </row>
    <row r="338" spans="2:65" s="10" customFormat="1" x14ac:dyDescent="0.2">
      <c r="B338" s="123"/>
      <c r="D338" s="120" t="s">
        <v>165</v>
      </c>
      <c r="E338" s="124" t="s">
        <v>3</v>
      </c>
      <c r="F338" s="125" t="s">
        <v>516</v>
      </c>
      <c r="H338" s="126">
        <v>708</v>
      </c>
      <c r="L338" s="123"/>
      <c r="M338" s="127"/>
      <c r="N338" s="128"/>
      <c r="O338" s="128"/>
      <c r="P338" s="128"/>
      <c r="Q338" s="128"/>
      <c r="R338" s="128"/>
      <c r="S338" s="128"/>
      <c r="T338" s="129"/>
      <c r="AT338" s="124" t="s">
        <v>165</v>
      </c>
      <c r="AU338" s="124" t="s">
        <v>78</v>
      </c>
      <c r="AV338" s="10" t="s">
        <v>80</v>
      </c>
      <c r="AW338" s="10" t="s">
        <v>35</v>
      </c>
      <c r="AX338" s="10" t="s">
        <v>78</v>
      </c>
      <c r="AY338" s="124" t="s">
        <v>119</v>
      </c>
    </row>
    <row r="339" spans="2:65" s="11" customFormat="1" x14ac:dyDescent="0.2">
      <c r="B339" s="130"/>
      <c r="D339" s="120" t="s">
        <v>165</v>
      </c>
      <c r="E339" s="131" t="s">
        <v>3</v>
      </c>
      <c r="F339" s="132" t="s">
        <v>475</v>
      </c>
      <c r="H339" s="131" t="s">
        <v>3</v>
      </c>
      <c r="L339" s="130"/>
      <c r="M339" s="133"/>
      <c r="N339" s="134"/>
      <c r="O339" s="134"/>
      <c r="P339" s="134"/>
      <c r="Q339" s="134"/>
      <c r="R339" s="134"/>
      <c r="S339" s="134"/>
      <c r="T339" s="135"/>
      <c r="AT339" s="131" t="s">
        <v>165</v>
      </c>
      <c r="AU339" s="131" t="s">
        <v>78</v>
      </c>
      <c r="AV339" s="11" t="s">
        <v>78</v>
      </c>
      <c r="AW339" s="11" t="s">
        <v>35</v>
      </c>
      <c r="AX339" s="11" t="s">
        <v>73</v>
      </c>
      <c r="AY339" s="131" t="s">
        <v>119</v>
      </c>
    </row>
    <row r="340" spans="2:65" s="1" customFormat="1" ht="16.5" customHeight="1" x14ac:dyDescent="0.2">
      <c r="B340" s="109"/>
      <c r="C340" s="136" t="s">
        <v>517</v>
      </c>
      <c r="D340" s="136" t="s">
        <v>272</v>
      </c>
      <c r="E340" s="137" t="s">
        <v>518</v>
      </c>
      <c r="F340" s="138" t="s">
        <v>509</v>
      </c>
      <c r="G340" s="139" t="s">
        <v>205</v>
      </c>
      <c r="H340" s="140">
        <v>1746</v>
      </c>
      <c r="I340" s="141"/>
      <c r="J340" s="141">
        <f>ROUND(I340*H340,2)</f>
        <v>0</v>
      </c>
      <c r="K340" s="138" t="s">
        <v>3</v>
      </c>
      <c r="L340" s="142"/>
      <c r="M340" s="143" t="s">
        <v>3</v>
      </c>
      <c r="N340" s="144" t="s">
        <v>44</v>
      </c>
      <c r="O340" s="117">
        <v>0</v>
      </c>
      <c r="P340" s="117">
        <f>O340*H340</f>
        <v>0</v>
      </c>
      <c r="Q340" s="117">
        <v>0</v>
      </c>
      <c r="R340" s="117">
        <f>Q340*H340</f>
        <v>0</v>
      </c>
      <c r="S340" s="117">
        <v>0</v>
      </c>
      <c r="T340" s="118">
        <f>S340*H340</f>
        <v>0</v>
      </c>
      <c r="AR340" s="14" t="s">
        <v>153</v>
      </c>
      <c r="AT340" s="14" t="s">
        <v>272</v>
      </c>
      <c r="AU340" s="14" t="s">
        <v>78</v>
      </c>
      <c r="AY340" s="14" t="s">
        <v>119</v>
      </c>
      <c r="BE340" s="119">
        <f>IF(N340="základní",J340,0)</f>
        <v>0</v>
      </c>
      <c r="BF340" s="119">
        <f>IF(N340="snížená",J340,0)</f>
        <v>0</v>
      </c>
      <c r="BG340" s="119">
        <f>IF(N340="zákl. přenesená",J340,0)</f>
        <v>0</v>
      </c>
      <c r="BH340" s="119">
        <f>IF(N340="sníž. přenesená",J340,0)</f>
        <v>0</v>
      </c>
      <c r="BI340" s="119">
        <f>IF(N340="nulová",J340,0)</f>
        <v>0</v>
      </c>
      <c r="BJ340" s="14" t="s">
        <v>78</v>
      </c>
      <c r="BK340" s="119">
        <f>ROUND(I340*H340,2)</f>
        <v>0</v>
      </c>
      <c r="BL340" s="14" t="s">
        <v>134</v>
      </c>
      <c r="BM340" s="14" t="s">
        <v>519</v>
      </c>
    </row>
    <row r="341" spans="2:65" s="10" customFormat="1" x14ac:dyDescent="0.2">
      <c r="B341" s="123"/>
      <c r="D341" s="120" t="s">
        <v>165</v>
      </c>
      <c r="E341" s="124" t="s">
        <v>3</v>
      </c>
      <c r="F341" s="125" t="s">
        <v>520</v>
      </c>
      <c r="H341" s="126">
        <v>1746</v>
      </c>
      <c r="L341" s="123"/>
      <c r="M341" s="127"/>
      <c r="N341" s="128"/>
      <c r="O341" s="128"/>
      <c r="P341" s="128"/>
      <c r="Q341" s="128"/>
      <c r="R341" s="128"/>
      <c r="S341" s="128"/>
      <c r="T341" s="129"/>
      <c r="AT341" s="124" t="s">
        <v>165</v>
      </c>
      <c r="AU341" s="124" t="s">
        <v>78</v>
      </c>
      <c r="AV341" s="10" t="s">
        <v>80</v>
      </c>
      <c r="AW341" s="10" t="s">
        <v>35</v>
      </c>
      <c r="AX341" s="10" t="s">
        <v>78</v>
      </c>
      <c r="AY341" s="124" t="s">
        <v>119</v>
      </c>
    </row>
    <row r="342" spans="2:65" s="11" customFormat="1" x14ac:dyDescent="0.2">
      <c r="B342" s="130"/>
      <c r="D342" s="120" t="s">
        <v>165</v>
      </c>
      <c r="E342" s="131" t="s">
        <v>3</v>
      </c>
      <c r="F342" s="132" t="s">
        <v>475</v>
      </c>
      <c r="H342" s="131" t="s">
        <v>3</v>
      </c>
      <c r="L342" s="130"/>
      <c r="M342" s="133"/>
      <c r="N342" s="134"/>
      <c r="O342" s="134"/>
      <c r="P342" s="134"/>
      <c r="Q342" s="134"/>
      <c r="R342" s="134"/>
      <c r="S342" s="134"/>
      <c r="T342" s="135"/>
      <c r="AT342" s="131" t="s">
        <v>165</v>
      </c>
      <c r="AU342" s="131" t="s">
        <v>78</v>
      </c>
      <c r="AV342" s="11" t="s">
        <v>78</v>
      </c>
      <c r="AW342" s="11" t="s">
        <v>35</v>
      </c>
      <c r="AX342" s="11" t="s">
        <v>73</v>
      </c>
      <c r="AY342" s="131" t="s">
        <v>119</v>
      </c>
    </row>
    <row r="343" spans="2:65" s="1" customFormat="1" ht="16.5" customHeight="1" x14ac:dyDescent="0.2">
      <c r="B343" s="109"/>
      <c r="C343" s="136" t="s">
        <v>521</v>
      </c>
      <c r="D343" s="136" t="s">
        <v>272</v>
      </c>
      <c r="E343" s="137" t="s">
        <v>522</v>
      </c>
      <c r="F343" s="138" t="s">
        <v>523</v>
      </c>
      <c r="G343" s="139" t="s">
        <v>205</v>
      </c>
      <c r="H343" s="140">
        <v>1758</v>
      </c>
      <c r="I343" s="141"/>
      <c r="J343" s="141">
        <f>ROUND(I343*H343,2)</f>
        <v>0</v>
      </c>
      <c r="K343" s="138" t="s">
        <v>3</v>
      </c>
      <c r="L343" s="142"/>
      <c r="M343" s="143" t="s">
        <v>3</v>
      </c>
      <c r="N343" s="144" t="s">
        <v>44</v>
      </c>
      <c r="O343" s="117">
        <v>0</v>
      </c>
      <c r="P343" s="117">
        <f>O343*H343</f>
        <v>0</v>
      </c>
      <c r="Q343" s="117">
        <v>0</v>
      </c>
      <c r="R343" s="117">
        <f>Q343*H343</f>
        <v>0</v>
      </c>
      <c r="S343" s="117">
        <v>0</v>
      </c>
      <c r="T343" s="118">
        <f>S343*H343</f>
        <v>0</v>
      </c>
      <c r="AR343" s="14" t="s">
        <v>153</v>
      </c>
      <c r="AT343" s="14" t="s">
        <v>272</v>
      </c>
      <c r="AU343" s="14" t="s">
        <v>78</v>
      </c>
      <c r="AY343" s="14" t="s">
        <v>119</v>
      </c>
      <c r="BE343" s="119">
        <f>IF(N343="základní",J343,0)</f>
        <v>0</v>
      </c>
      <c r="BF343" s="119">
        <f>IF(N343="snížená",J343,0)</f>
        <v>0</v>
      </c>
      <c r="BG343" s="119">
        <f>IF(N343="zákl. přenesená",J343,0)</f>
        <v>0</v>
      </c>
      <c r="BH343" s="119">
        <f>IF(N343="sníž. přenesená",J343,0)</f>
        <v>0</v>
      </c>
      <c r="BI343" s="119">
        <f>IF(N343="nulová",J343,0)</f>
        <v>0</v>
      </c>
      <c r="BJ343" s="14" t="s">
        <v>78</v>
      </c>
      <c r="BK343" s="119">
        <f>ROUND(I343*H343,2)</f>
        <v>0</v>
      </c>
      <c r="BL343" s="14" t="s">
        <v>134</v>
      </c>
      <c r="BM343" s="14" t="s">
        <v>524</v>
      </c>
    </row>
    <row r="344" spans="2:65" s="10" customFormat="1" x14ac:dyDescent="0.2">
      <c r="B344" s="123"/>
      <c r="D344" s="120" t="s">
        <v>165</v>
      </c>
      <c r="E344" s="124" t="s">
        <v>3</v>
      </c>
      <c r="F344" s="125" t="s">
        <v>525</v>
      </c>
      <c r="H344" s="126">
        <v>1758</v>
      </c>
      <c r="L344" s="123"/>
      <c r="M344" s="127"/>
      <c r="N344" s="128"/>
      <c r="O344" s="128"/>
      <c r="P344" s="128"/>
      <c r="Q344" s="128"/>
      <c r="R344" s="128"/>
      <c r="S344" s="128"/>
      <c r="T344" s="129"/>
      <c r="AT344" s="124" t="s">
        <v>165</v>
      </c>
      <c r="AU344" s="124" t="s">
        <v>78</v>
      </c>
      <c r="AV344" s="10" t="s">
        <v>80</v>
      </c>
      <c r="AW344" s="10" t="s">
        <v>35</v>
      </c>
      <c r="AX344" s="10" t="s">
        <v>78</v>
      </c>
      <c r="AY344" s="124" t="s">
        <v>119</v>
      </c>
    </row>
    <row r="345" spans="2:65" s="11" customFormat="1" x14ac:dyDescent="0.2">
      <c r="B345" s="130"/>
      <c r="D345" s="120" t="s">
        <v>165</v>
      </c>
      <c r="E345" s="131" t="s">
        <v>3</v>
      </c>
      <c r="F345" s="132" t="s">
        <v>475</v>
      </c>
      <c r="H345" s="131" t="s">
        <v>3</v>
      </c>
      <c r="L345" s="130"/>
      <c r="M345" s="133"/>
      <c r="N345" s="134"/>
      <c r="O345" s="134"/>
      <c r="P345" s="134"/>
      <c r="Q345" s="134"/>
      <c r="R345" s="134"/>
      <c r="S345" s="134"/>
      <c r="T345" s="135"/>
      <c r="AT345" s="131" t="s">
        <v>165</v>
      </c>
      <c r="AU345" s="131" t="s">
        <v>78</v>
      </c>
      <c r="AV345" s="11" t="s">
        <v>78</v>
      </c>
      <c r="AW345" s="11" t="s">
        <v>35</v>
      </c>
      <c r="AX345" s="11" t="s">
        <v>73</v>
      </c>
      <c r="AY345" s="131" t="s">
        <v>119</v>
      </c>
    </row>
    <row r="346" spans="2:65" s="1" customFormat="1" ht="16.5" customHeight="1" x14ac:dyDescent="0.2">
      <c r="B346" s="109"/>
      <c r="C346" s="136" t="s">
        <v>526</v>
      </c>
      <c r="D346" s="136" t="s">
        <v>272</v>
      </c>
      <c r="E346" s="137" t="s">
        <v>527</v>
      </c>
      <c r="F346" s="138" t="s">
        <v>528</v>
      </c>
      <c r="G346" s="139" t="s">
        <v>205</v>
      </c>
      <c r="H346" s="140">
        <v>1758</v>
      </c>
      <c r="I346" s="141"/>
      <c r="J346" s="141">
        <f>ROUND(I346*H346,2)</f>
        <v>0</v>
      </c>
      <c r="K346" s="138" t="s">
        <v>3</v>
      </c>
      <c r="L346" s="142"/>
      <c r="M346" s="143" t="s">
        <v>3</v>
      </c>
      <c r="N346" s="144" t="s">
        <v>44</v>
      </c>
      <c r="O346" s="117">
        <v>0</v>
      </c>
      <c r="P346" s="117">
        <f>O346*H346</f>
        <v>0</v>
      </c>
      <c r="Q346" s="117">
        <v>0</v>
      </c>
      <c r="R346" s="117">
        <f>Q346*H346</f>
        <v>0</v>
      </c>
      <c r="S346" s="117">
        <v>0</v>
      </c>
      <c r="T346" s="118">
        <f>S346*H346</f>
        <v>0</v>
      </c>
      <c r="AR346" s="14" t="s">
        <v>153</v>
      </c>
      <c r="AT346" s="14" t="s">
        <v>272</v>
      </c>
      <c r="AU346" s="14" t="s">
        <v>78</v>
      </c>
      <c r="AY346" s="14" t="s">
        <v>119</v>
      </c>
      <c r="BE346" s="119">
        <f>IF(N346="základní",J346,0)</f>
        <v>0</v>
      </c>
      <c r="BF346" s="119">
        <f>IF(N346="snížená",J346,0)</f>
        <v>0</v>
      </c>
      <c r="BG346" s="119">
        <f>IF(N346="zákl. přenesená",J346,0)</f>
        <v>0</v>
      </c>
      <c r="BH346" s="119">
        <f>IF(N346="sníž. přenesená",J346,0)</f>
        <v>0</v>
      </c>
      <c r="BI346" s="119">
        <f>IF(N346="nulová",J346,0)</f>
        <v>0</v>
      </c>
      <c r="BJ346" s="14" t="s">
        <v>78</v>
      </c>
      <c r="BK346" s="119">
        <f>ROUND(I346*H346,2)</f>
        <v>0</v>
      </c>
      <c r="BL346" s="14" t="s">
        <v>134</v>
      </c>
      <c r="BM346" s="14" t="s">
        <v>529</v>
      </c>
    </row>
    <row r="347" spans="2:65" s="10" customFormat="1" x14ac:dyDescent="0.2">
      <c r="B347" s="123"/>
      <c r="D347" s="120" t="s">
        <v>165</v>
      </c>
      <c r="E347" s="124" t="s">
        <v>3</v>
      </c>
      <c r="F347" s="125" t="s">
        <v>525</v>
      </c>
      <c r="H347" s="126">
        <v>1758</v>
      </c>
      <c r="L347" s="123"/>
      <c r="M347" s="127"/>
      <c r="N347" s="128"/>
      <c r="O347" s="128"/>
      <c r="P347" s="128"/>
      <c r="Q347" s="128"/>
      <c r="R347" s="128"/>
      <c r="S347" s="128"/>
      <c r="T347" s="129"/>
      <c r="AT347" s="124" t="s">
        <v>165</v>
      </c>
      <c r="AU347" s="124" t="s">
        <v>78</v>
      </c>
      <c r="AV347" s="10" t="s">
        <v>80</v>
      </c>
      <c r="AW347" s="10" t="s">
        <v>35</v>
      </c>
      <c r="AX347" s="10" t="s">
        <v>78</v>
      </c>
      <c r="AY347" s="124" t="s">
        <v>119</v>
      </c>
    </row>
    <row r="348" spans="2:65" s="11" customFormat="1" x14ac:dyDescent="0.2">
      <c r="B348" s="130"/>
      <c r="D348" s="120" t="s">
        <v>165</v>
      </c>
      <c r="E348" s="131" t="s">
        <v>3</v>
      </c>
      <c r="F348" s="132" t="s">
        <v>475</v>
      </c>
      <c r="H348" s="131" t="s">
        <v>3</v>
      </c>
      <c r="L348" s="130"/>
      <c r="M348" s="133"/>
      <c r="N348" s="134"/>
      <c r="O348" s="134"/>
      <c r="P348" s="134"/>
      <c r="Q348" s="134"/>
      <c r="R348" s="134"/>
      <c r="S348" s="134"/>
      <c r="T348" s="135"/>
      <c r="AT348" s="131" t="s">
        <v>165</v>
      </c>
      <c r="AU348" s="131" t="s">
        <v>78</v>
      </c>
      <c r="AV348" s="11" t="s">
        <v>78</v>
      </c>
      <c r="AW348" s="11" t="s">
        <v>35</v>
      </c>
      <c r="AX348" s="11" t="s">
        <v>73</v>
      </c>
      <c r="AY348" s="131" t="s">
        <v>119</v>
      </c>
    </row>
    <row r="349" spans="2:65" s="1" customFormat="1" ht="16.5" customHeight="1" x14ac:dyDescent="0.2">
      <c r="B349" s="109"/>
      <c r="C349" s="136" t="s">
        <v>416</v>
      </c>
      <c r="D349" s="136" t="s">
        <v>272</v>
      </c>
      <c r="E349" s="137" t="s">
        <v>530</v>
      </c>
      <c r="F349" s="138" t="s">
        <v>505</v>
      </c>
      <c r="G349" s="139" t="s">
        <v>205</v>
      </c>
      <c r="H349" s="140">
        <v>1</v>
      </c>
      <c r="I349" s="141"/>
      <c r="J349" s="141">
        <f>ROUND(I349*H349,2)</f>
        <v>0</v>
      </c>
      <c r="K349" s="138" t="s">
        <v>3</v>
      </c>
      <c r="L349" s="142"/>
      <c r="M349" s="143" t="s">
        <v>3</v>
      </c>
      <c r="N349" s="144" t="s">
        <v>44</v>
      </c>
      <c r="O349" s="117">
        <v>0</v>
      </c>
      <c r="P349" s="117">
        <f>O349*H349</f>
        <v>0</v>
      </c>
      <c r="Q349" s="117">
        <v>0</v>
      </c>
      <c r="R349" s="117">
        <f>Q349*H349</f>
        <v>0</v>
      </c>
      <c r="S349" s="117">
        <v>0</v>
      </c>
      <c r="T349" s="118">
        <f>S349*H349</f>
        <v>0</v>
      </c>
      <c r="AR349" s="14" t="s">
        <v>153</v>
      </c>
      <c r="AT349" s="14" t="s">
        <v>272</v>
      </c>
      <c r="AU349" s="14" t="s">
        <v>78</v>
      </c>
      <c r="AY349" s="14" t="s">
        <v>119</v>
      </c>
      <c r="BE349" s="119">
        <f>IF(N349="základní",J349,0)</f>
        <v>0</v>
      </c>
      <c r="BF349" s="119">
        <f>IF(N349="snížená",J349,0)</f>
        <v>0</v>
      </c>
      <c r="BG349" s="119">
        <f>IF(N349="zákl. přenesená",J349,0)</f>
        <v>0</v>
      </c>
      <c r="BH349" s="119">
        <f>IF(N349="sníž. přenesená",J349,0)</f>
        <v>0</v>
      </c>
      <c r="BI349" s="119">
        <f>IF(N349="nulová",J349,0)</f>
        <v>0</v>
      </c>
      <c r="BJ349" s="14" t="s">
        <v>78</v>
      </c>
      <c r="BK349" s="119">
        <f>ROUND(I349*H349,2)</f>
        <v>0</v>
      </c>
      <c r="BL349" s="14" t="s">
        <v>134</v>
      </c>
      <c r="BM349" s="14" t="s">
        <v>531</v>
      </c>
    </row>
    <row r="350" spans="2:65" s="10" customFormat="1" x14ac:dyDescent="0.2">
      <c r="B350" s="123"/>
      <c r="D350" s="120" t="s">
        <v>165</v>
      </c>
      <c r="E350" s="124" t="s">
        <v>3</v>
      </c>
      <c r="F350" s="125" t="s">
        <v>78</v>
      </c>
      <c r="H350" s="126">
        <v>1</v>
      </c>
      <c r="L350" s="123"/>
      <c r="M350" s="127"/>
      <c r="N350" s="128"/>
      <c r="O350" s="128"/>
      <c r="P350" s="128"/>
      <c r="Q350" s="128"/>
      <c r="R350" s="128"/>
      <c r="S350" s="128"/>
      <c r="T350" s="129"/>
      <c r="AT350" s="124" t="s">
        <v>165</v>
      </c>
      <c r="AU350" s="124" t="s">
        <v>78</v>
      </c>
      <c r="AV350" s="10" t="s">
        <v>80</v>
      </c>
      <c r="AW350" s="10" t="s">
        <v>35</v>
      </c>
      <c r="AX350" s="10" t="s">
        <v>78</v>
      </c>
      <c r="AY350" s="124" t="s">
        <v>119</v>
      </c>
    </row>
    <row r="351" spans="2:65" s="11" customFormat="1" x14ac:dyDescent="0.2">
      <c r="B351" s="130"/>
      <c r="D351" s="120" t="s">
        <v>165</v>
      </c>
      <c r="E351" s="131" t="s">
        <v>3</v>
      </c>
      <c r="F351" s="132" t="s">
        <v>475</v>
      </c>
      <c r="H351" s="131" t="s">
        <v>3</v>
      </c>
      <c r="L351" s="130"/>
      <c r="M351" s="133"/>
      <c r="N351" s="134"/>
      <c r="O351" s="134"/>
      <c r="P351" s="134"/>
      <c r="Q351" s="134"/>
      <c r="R351" s="134"/>
      <c r="S351" s="134"/>
      <c r="T351" s="135"/>
      <c r="AT351" s="131" t="s">
        <v>165</v>
      </c>
      <c r="AU351" s="131" t="s">
        <v>78</v>
      </c>
      <c r="AV351" s="11" t="s">
        <v>78</v>
      </c>
      <c r="AW351" s="11" t="s">
        <v>35</v>
      </c>
      <c r="AX351" s="11" t="s">
        <v>73</v>
      </c>
      <c r="AY351" s="131" t="s">
        <v>119</v>
      </c>
    </row>
    <row r="352" spans="2:65" s="1" customFormat="1" ht="16.5" customHeight="1" x14ac:dyDescent="0.2">
      <c r="B352" s="109"/>
      <c r="C352" s="136" t="s">
        <v>532</v>
      </c>
      <c r="D352" s="136" t="s">
        <v>272</v>
      </c>
      <c r="E352" s="137" t="s">
        <v>533</v>
      </c>
      <c r="F352" s="138" t="s">
        <v>534</v>
      </c>
      <c r="G352" s="139" t="s">
        <v>205</v>
      </c>
      <c r="H352" s="140">
        <v>3</v>
      </c>
      <c r="I352" s="141"/>
      <c r="J352" s="141">
        <f>ROUND(I352*H352,2)</f>
        <v>0</v>
      </c>
      <c r="K352" s="138" t="s">
        <v>3</v>
      </c>
      <c r="L352" s="142"/>
      <c r="M352" s="143" t="s">
        <v>3</v>
      </c>
      <c r="N352" s="144" t="s">
        <v>44</v>
      </c>
      <c r="O352" s="117">
        <v>0</v>
      </c>
      <c r="P352" s="117">
        <f>O352*H352</f>
        <v>0</v>
      </c>
      <c r="Q352" s="117">
        <v>0</v>
      </c>
      <c r="R352" s="117">
        <f>Q352*H352</f>
        <v>0</v>
      </c>
      <c r="S352" s="117">
        <v>0</v>
      </c>
      <c r="T352" s="118">
        <f>S352*H352</f>
        <v>0</v>
      </c>
      <c r="AR352" s="14" t="s">
        <v>153</v>
      </c>
      <c r="AT352" s="14" t="s">
        <v>272</v>
      </c>
      <c r="AU352" s="14" t="s">
        <v>78</v>
      </c>
      <c r="AY352" s="14" t="s">
        <v>119</v>
      </c>
      <c r="BE352" s="119">
        <f>IF(N352="základní",J352,0)</f>
        <v>0</v>
      </c>
      <c r="BF352" s="119">
        <f>IF(N352="snížená",J352,0)</f>
        <v>0</v>
      </c>
      <c r="BG352" s="119">
        <f>IF(N352="zákl. přenesená",J352,0)</f>
        <v>0</v>
      </c>
      <c r="BH352" s="119">
        <f>IF(N352="sníž. přenesená",J352,0)</f>
        <v>0</v>
      </c>
      <c r="BI352" s="119">
        <f>IF(N352="nulová",J352,0)</f>
        <v>0</v>
      </c>
      <c r="BJ352" s="14" t="s">
        <v>78</v>
      </c>
      <c r="BK352" s="119">
        <f>ROUND(I352*H352,2)</f>
        <v>0</v>
      </c>
      <c r="BL352" s="14" t="s">
        <v>134</v>
      </c>
      <c r="BM352" s="14" t="s">
        <v>535</v>
      </c>
    </row>
    <row r="353" spans="2:65" s="10" customFormat="1" x14ac:dyDescent="0.2">
      <c r="B353" s="123"/>
      <c r="D353" s="120" t="s">
        <v>165</v>
      </c>
      <c r="E353" s="124" t="s">
        <v>3</v>
      </c>
      <c r="F353" s="125" t="s">
        <v>130</v>
      </c>
      <c r="H353" s="126">
        <v>3</v>
      </c>
      <c r="L353" s="123"/>
      <c r="M353" s="127"/>
      <c r="N353" s="128"/>
      <c r="O353" s="128"/>
      <c r="P353" s="128"/>
      <c r="Q353" s="128"/>
      <c r="R353" s="128"/>
      <c r="S353" s="128"/>
      <c r="T353" s="129"/>
      <c r="AT353" s="124" t="s">
        <v>165</v>
      </c>
      <c r="AU353" s="124" t="s">
        <v>78</v>
      </c>
      <c r="AV353" s="10" t="s">
        <v>80</v>
      </c>
      <c r="AW353" s="10" t="s">
        <v>35</v>
      </c>
      <c r="AX353" s="10" t="s">
        <v>78</v>
      </c>
      <c r="AY353" s="124" t="s">
        <v>119</v>
      </c>
    </row>
    <row r="354" spans="2:65" s="11" customFormat="1" x14ac:dyDescent="0.2">
      <c r="B354" s="130"/>
      <c r="D354" s="120" t="s">
        <v>165</v>
      </c>
      <c r="E354" s="131" t="s">
        <v>3</v>
      </c>
      <c r="F354" s="132" t="s">
        <v>475</v>
      </c>
      <c r="H354" s="131" t="s">
        <v>3</v>
      </c>
      <c r="L354" s="130"/>
      <c r="M354" s="133"/>
      <c r="N354" s="134"/>
      <c r="O354" s="134"/>
      <c r="P354" s="134"/>
      <c r="Q354" s="134"/>
      <c r="R354" s="134"/>
      <c r="S354" s="134"/>
      <c r="T354" s="135"/>
      <c r="AT354" s="131" t="s">
        <v>165</v>
      </c>
      <c r="AU354" s="131" t="s">
        <v>78</v>
      </c>
      <c r="AV354" s="11" t="s">
        <v>78</v>
      </c>
      <c r="AW354" s="11" t="s">
        <v>35</v>
      </c>
      <c r="AX354" s="11" t="s">
        <v>73</v>
      </c>
      <c r="AY354" s="131" t="s">
        <v>119</v>
      </c>
    </row>
    <row r="355" spans="2:65" s="1" customFormat="1" ht="16.5" customHeight="1" x14ac:dyDescent="0.2">
      <c r="B355" s="109"/>
      <c r="C355" s="136" t="s">
        <v>536</v>
      </c>
      <c r="D355" s="136" t="s">
        <v>272</v>
      </c>
      <c r="E355" s="137" t="s">
        <v>537</v>
      </c>
      <c r="F355" s="138" t="s">
        <v>538</v>
      </c>
      <c r="G355" s="139" t="s">
        <v>205</v>
      </c>
      <c r="H355" s="140">
        <v>45</v>
      </c>
      <c r="I355" s="141"/>
      <c r="J355" s="141">
        <f>ROUND(I355*H355,2)</f>
        <v>0</v>
      </c>
      <c r="K355" s="138" t="s">
        <v>3</v>
      </c>
      <c r="L355" s="142"/>
      <c r="M355" s="143" t="s">
        <v>3</v>
      </c>
      <c r="N355" s="144" t="s">
        <v>44</v>
      </c>
      <c r="O355" s="117">
        <v>0</v>
      </c>
      <c r="P355" s="117">
        <f>O355*H355</f>
        <v>0</v>
      </c>
      <c r="Q355" s="117">
        <v>0</v>
      </c>
      <c r="R355" s="117">
        <f>Q355*H355</f>
        <v>0</v>
      </c>
      <c r="S355" s="117">
        <v>0</v>
      </c>
      <c r="T355" s="118">
        <f>S355*H355</f>
        <v>0</v>
      </c>
      <c r="AR355" s="14" t="s">
        <v>153</v>
      </c>
      <c r="AT355" s="14" t="s">
        <v>272</v>
      </c>
      <c r="AU355" s="14" t="s">
        <v>78</v>
      </c>
      <c r="AY355" s="14" t="s">
        <v>119</v>
      </c>
      <c r="BE355" s="119">
        <f>IF(N355="základní",J355,0)</f>
        <v>0</v>
      </c>
      <c r="BF355" s="119">
        <f>IF(N355="snížená",J355,0)</f>
        <v>0</v>
      </c>
      <c r="BG355" s="119">
        <f>IF(N355="zákl. přenesená",J355,0)</f>
        <v>0</v>
      </c>
      <c r="BH355" s="119">
        <f>IF(N355="sníž. přenesená",J355,0)</f>
        <v>0</v>
      </c>
      <c r="BI355" s="119">
        <f>IF(N355="nulová",J355,0)</f>
        <v>0</v>
      </c>
      <c r="BJ355" s="14" t="s">
        <v>78</v>
      </c>
      <c r="BK355" s="119">
        <f>ROUND(I355*H355,2)</f>
        <v>0</v>
      </c>
      <c r="BL355" s="14" t="s">
        <v>134</v>
      </c>
      <c r="BM355" s="14" t="s">
        <v>539</v>
      </c>
    </row>
    <row r="356" spans="2:65" s="10" customFormat="1" x14ac:dyDescent="0.2">
      <c r="B356" s="123"/>
      <c r="D356" s="120" t="s">
        <v>165</v>
      </c>
      <c r="E356" s="124" t="s">
        <v>3</v>
      </c>
      <c r="F356" s="125" t="s">
        <v>364</v>
      </c>
      <c r="H356" s="126">
        <v>45</v>
      </c>
      <c r="L356" s="123"/>
      <c r="M356" s="127"/>
      <c r="N356" s="128"/>
      <c r="O356" s="128"/>
      <c r="P356" s="128"/>
      <c r="Q356" s="128"/>
      <c r="R356" s="128"/>
      <c r="S356" s="128"/>
      <c r="T356" s="129"/>
      <c r="AT356" s="124" t="s">
        <v>165</v>
      </c>
      <c r="AU356" s="124" t="s">
        <v>78</v>
      </c>
      <c r="AV356" s="10" t="s">
        <v>80</v>
      </c>
      <c r="AW356" s="10" t="s">
        <v>35</v>
      </c>
      <c r="AX356" s="10" t="s">
        <v>78</v>
      </c>
      <c r="AY356" s="124" t="s">
        <v>119</v>
      </c>
    </row>
    <row r="357" spans="2:65" s="11" customFormat="1" x14ac:dyDescent="0.2">
      <c r="B357" s="130"/>
      <c r="D357" s="120" t="s">
        <v>165</v>
      </c>
      <c r="E357" s="131" t="s">
        <v>3</v>
      </c>
      <c r="F357" s="132" t="s">
        <v>475</v>
      </c>
      <c r="H357" s="131" t="s">
        <v>3</v>
      </c>
      <c r="L357" s="130"/>
      <c r="M357" s="133"/>
      <c r="N357" s="134"/>
      <c r="O357" s="134"/>
      <c r="P357" s="134"/>
      <c r="Q357" s="134"/>
      <c r="R357" s="134"/>
      <c r="S357" s="134"/>
      <c r="T357" s="135"/>
      <c r="AT357" s="131" t="s">
        <v>165</v>
      </c>
      <c r="AU357" s="131" t="s">
        <v>78</v>
      </c>
      <c r="AV357" s="11" t="s">
        <v>78</v>
      </c>
      <c r="AW357" s="11" t="s">
        <v>35</v>
      </c>
      <c r="AX357" s="11" t="s">
        <v>73</v>
      </c>
      <c r="AY357" s="131" t="s">
        <v>119</v>
      </c>
    </row>
    <row r="358" spans="2:65" s="1" customFormat="1" ht="16.5" customHeight="1" x14ac:dyDescent="0.2">
      <c r="B358" s="109"/>
      <c r="C358" s="136" t="s">
        <v>540</v>
      </c>
      <c r="D358" s="136" t="s">
        <v>272</v>
      </c>
      <c r="E358" s="137" t="s">
        <v>541</v>
      </c>
      <c r="F358" s="138" t="s">
        <v>505</v>
      </c>
      <c r="G358" s="139" t="s">
        <v>205</v>
      </c>
      <c r="H358" s="140">
        <v>180</v>
      </c>
      <c r="I358" s="141"/>
      <c r="J358" s="141">
        <f>ROUND(I358*H358,2)</f>
        <v>0</v>
      </c>
      <c r="K358" s="138" t="s">
        <v>3</v>
      </c>
      <c r="L358" s="142"/>
      <c r="M358" s="143" t="s">
        <v>3</v>
      </c>
      <c r="N358" s="144" t="s">
        <v>44</v>
      </c>
      <c r="O358" s="117">
        <v>0</v>
      </c>
      <c r="P358" s="117">
        <f>O358*H358</f>
        <v>0</v>
      </c>
      <c r="Q358" s="117">
        <v>0</v>
      </c>
      <c r="R358" s="117">
        <f>Q358*H358</f>
        <v>0</v>
      </c>
      <c r="S358" s="117">
        <v>0</v>
      </c>
      <c r="T358" s="118">
        <f>S358*H358</f>
        <v>0</v>
      </c>
      <c r="AR358" s="14" t="s">
        <v>153</v>
      </c>
      <c r="AT358" s="14" t="s">
        <v>272</v>
      </c>
      <c r="AU358" s="14" t="s">
        <v>78</v>
      </c>
      <c r="AY358" s="14" t="s">
        <v>119</v>
      </c>
      <c r="BE358" s="119">
        <f>IF(N358="základní",J358,0)</f>
        <v>0</v>
      </c>
      <c r="BF358" s="119">
        <f>IF(N358="snížená",J358,0)</f>
        <v>0</v>
      </c>
      <c r="BG358" s="119">
        <f>IF(N358="zákl. přenesená",J358,0)</f>
        <v>0</v>
      </c>
      <c r="BH358" s="119">
        <f>IF(N358="sníž. přenesená",J358,0)</f>
        <v>0</v>
      </c>
      <c r="BI358" s="119">
        <f>IF(N358="nulová",J358,0)</f>
        <v>0</v>
      </c>
      <c r="BJ358" s="14" t="s">
        <v>78</v>
      </c>
      <c r="BK358" s="119">
        <f>ROUND(I358*H358,2)</f>
        <v>0</v>
      </c>
      <c r="BL358" s="14" t="s">
        <v>134</v>
      </c>
      <c r="BM358" s="14" t="s">
        <v>542</v>
      </c>
    </row>
    <row r="359" spans="2:65" s="10" customFormat="1" x14ac:dyDescent="0.2">
      <c r="B359" s="123"/>
      <c r="D359" s="120" t="s">
        <v>165</v>
      </c>
      <c r="E359" s="124" t="s">
        <v>3</v>
      </c>
      <c r="F359" s="125" t="s">
        <v>543</v>
      </c>
      <c r="H359" s="126">
        <v>180</v>
      </c>
      <c r="L359" s="123"/>
      <c r="M359" s="127"/>
      <c r="N359" s="128"/>
      <c r="O359" s="128"/>
      <c r="P359" s="128"/>
      <c r="Q359" s="128"/>
      <c r="R359" s="128"/>
      <c r="S359" s="128"/>
      <c r="T359" s="129"/>
      <c r="AT359" s="124" t="s">
        <v>165</v>
      </c>
      <c r="AU359" s="124" t="s">
        <v>78</v>
      </c>
      <c r="AV359" s="10" t="s">
        <v>80</v>
      </c>
      <c r="AW359" s="10" t="s">
        <v>35</v>
      </c>
      <c r="AX359" s="10" t="s">
        <v>78</v>
      </c>
      <c r="AY359" s="124" t="s">
        <v>119</v>
      </c>
    </row>
    <row r="360" spans="2:65" s="11" customFormat="1" x14ac:dyDescent="0.2">
      <c r="B360" s="130"/>
      <c r="D360" s="120" t="s">
        <v>165</v>
      </c>
      <c r="E360" s="131" t="s">
        <v>3</v>
      </c>
      <c r="F360" s="132" t="s">
        <v>475</v>
      </c>
      <c r="H360" s="131" t="s">
        <v>3</v>
      </c>
      <c r="L360" s="130"/>
      <c r="M360" s="133"/>
      <c r="N360" s="134"/>
      <c r="O360" s="134"/>
      <c r="P360" s="134"/>
      <c r="Q360" s="134"/>
      <c r="R360" s="134"/>
      <c r="S360" s="134"/>
      <c r="T360" s="135"/>
      <c r="AT360" s="131" t="s">
        <v>165</v>
      </c>
      <c r="AU360" s="131" t="s">
        <v>78</v>
      </c>
      <c r="AV360" s="11" t="s">
        <v>78</v>
      </c>
      <c r="AW360" s="11" t="s">
        <v>35</v>
      </c>
      <c r="AX360" s="11" t="s">
        <v>73</v>
      </c>
      <c r="AY360" s="131" t="s">
        <v>119</v>
      </c>
    </row>
    <row r="361" spans="2:65" s="1" customFormat="1" ht="16.5" customHeight="1" x14ac:dyDescent="0.2">
      <c r="B361" s="109"/>
      <c r="C361" s="136" t="s">
        <v>544</v>
      </c>
      <c r="D361" s="136" t="s">
        <v>272</v>
      </c>
      <c r="E361" s="137" t="s">
        <v>545</v>
      </c>
      <c r="F361" s="138" t="s">
        <v>546</v>
      </c>
      <c r="G361" s="139" t="s">
        <v>205</v>
      </c>
      <c r="H361" s="140">
        <v>96</v>
      </c>
      <c r="I361" s="141"/>
      <c r="J361" s="141">
        <f>ROUND(I361*H361,2)</f>
        <v>0</v>
      </c>
      <c r="K361" s="138" t="s">
        <v>3</v>
      </c>
      <c r="L361" s="142"/>
      <c r="M361" s="143" t="s">
        <v>3</v>
      </c>
      <c r="N361" s="144" t="s">
        <v>44</v>
      </c>
      <c r="O361" s="117">
        <v>0</v>
      </c>
      <c r="P361" s="117">
        <f>O361*H361</f>
        <v>0</v>
      </c>
      <c r="Q361" s="117">
        <v>0</v>
      </c>
      <c r="R361" s="117">
        <f>Q361*H361</f>
        <v>0</v>
      </c>
      <c r="S361" s="117">
        <v>0</v>
      </c>
      <c r="T361" s="118">
        <f>S361*H361</f>
        <v>0</v>
      </c>
      <c r="AR361" s="14" t="s">
        <v>153</v>
      </c>
      <c r="AT361" s="14" t="s">
        <v>272</v>
      </c>
      <c r="AU361" s="14" t="s">
        <v>78</v>
      </c>
      <c r="AY361" s="14" t="s">
        <v>119</v>
      </c>
      <c r="BE361" s="119">
        <f>IF(N361="základní",J361,0)</f>
        <v>0</v>
      </c>
      <c r="BF361" s="119">
        <f>IF(N361="snížená",J361,0)</f>
        <v>0</v>
      </c>
      <c r="BG361" s="119">
        <f>IF(N361="zákl. přenesená",J361,0)</f>
        <v>0</v>
      </c>
      <c r="BH361" s="119">
        <f>IF(N361="sníž. přenesená",J361,0)</f>
        <v>0</v>
      </c>
      <c r="BI361" s="119">
        <f>IF(N361="nulová",J361,0)</f>
        <v>0</v>
      </c>
      <c r="BJ361" s="14" t="s">
        <v>78</v>
      </c>
      <c r="BK361" s="119">
        <f>ROUND(I361*H361,2)</f>
        <v>0</v>
      </c>
      <c r="BL361" s="14" t="s">
        <v>134</v>
      </c>
      <c r="BM361" s="14" t="s">
        <v>547</v>
      </c>
    </row>
    <row r="362" spans="2:65" s="10" customFormat="1" x14ac:dyDescent="0.2">
      <c r="B362" s="123"/>
      <c r="D362" s="120" t="s">
        <v>165</v>
      </c>
      <c r="E362" s="124" t="s">
        <v>3</v>
      </c>
      <c r="F362" s="125" t="s">
        <v>548</v>
      </c>
      <c r="H362" s="126">
        <v>96</v>
      </c>
      <c r="L362" s="123"/>
      <c r="M362" s="127"/>
      <c r="N362" s="128"/>
      <c r="O362" s="128"/>
      <c r="P362" s="128"/>
      <c r="Q362" s="128"/>
      <c r="R362" s="128"/>
      <c r="S362" s="128"/>
      <c r="T362" s="129"/>
      <c r="AT362" s="124" t="s">
        <v>165</v>
      </c>
      <c r="AU362" s="124" t="s">
        <v>78</v>
      </c>
      <c r="AV362" s="10" t="s">
        <v>80</v>
      </c>
      <c r="AW362" s="10" t="s">
        <v>35</v>
      </c>
      <c r="AX362" s="10" t="s">
        <v>78</v>
      </c>
      <c r="AY362" s="124" t="s">
        <v>119</v>
      </c>
    </row>
    <row r="363" spans="2:65" s="11" customFormat="1" x14ac:dyDescent="0.2">
      <c r="B363" s="130"/>
      <c r="D363" s="120" t="s">
        <v>165</v>
      </c>
      <c r="E363" s="131" t="s">
        <v>3</v>
      </c>
      <c r="F363" s="132" t="s">
        <v>475</v>
      </c>
      <c r="H363" s="131" t="s">
        <v>3</v>
      </c>
      <c r="L363" s="130"/>
      <c r="M363" s="133"/>
      <c r="N363" s="134"/>
      <c r="O363" s="134"/>
      <c r="P363" s="134"/>
      <c r="Q363" s="134"/>
      <c r="R363" s="134"/>
      <c r="S363" s="134"/>
      <c r="T363" s="135"/>
      <c r="AT363" s="131" t="s">
        <v>165</v>
      </c>
      <c r="AU363" s="131" t="s">
        <v>78</v>
      </c>
      <c r="AV363" s="11" t="s">
        <v>78</v>
      </c>
      <c r="AW363" s="11" t="s">
        <v>35</v>
      </c>
      <c r="AX363" s="11" t="s">
        <v>73</v>
      </c>
      <c r="AY363" s="131" t="s">
        <v>119</v>
      </c>
    </row>
    <row r="364" spans="2:65" s="1" customFormat="1" ht="16.5" customHeight="1" x14ac:dyDescent="0.2">
      <c r="B364" s="109"/>
      <c r="C364" s="136" t="s">
        <v>549</v>
      </c>
      <c r="D364" s="136" t="s">
        <v>272</v>
      </c>
      <c r="E364" s="137" t="s">
        <v>550</v>
      </c>
      <c r="F364" s="138" t="s">
        <v>551</v>
      </c>
      <c r="G364" s="139" t="s">
        <v>205</v>
      </c>
      <c r="H364" s="140">
        <v>330</v>
      </c>
      <c r="I364" s="141"/>
      <c r="J364" s="141">
        <f>ROUND(I364*H364,2)</f>
        <v>0</v>
      </c>
      <c r="K364" s="138" t="s">
        <v>3</v>
      </c>
      <c r="L364" s="142"/>
      <c r="M364" s="143" t="s">
        <v>3</v>
      </c>
      <c r="N364" s="144" t="s">
        <v>44</v>
      </c>
      <c r="O364" s="117">
        <v>0</v>
      </c>
      <c r="P364" s="117">
        <f>O364*H364</f>
        <v>0</v>
      </c>
      <c r="Q364" s="117">
        <v>0</v>
      </c>
      <c r="R364" s="117">
        <f>Q364*H364</f>
        <v>0</v>
      </c>
      <c r="S364" s="117">
        <v>0</v>
      </c>
      <c r="T364" s="118">
        <f>S364*H364</f>
        <v>0</v>
      </c>
      <c r="AR364" s="14" t="s">
        <v>153</v>
      </c>
      <c r="AT364" s="14" t="s">
        <v>272</v>
      </c>
      <c r="AU364" s="14" t="s">
        <v>78</v>
      </c>
      <c r="AY364" s="14" t="s">
        <v>119</v>
      </c>
      <c r="BE364" s="119">
        <f>IF(N364="základní",J364,0)</f>
        <v>0</v>
      </c>
      <c r="BF364" s="119">
        <f>IF(N364="snížená",J364,0)</f>
        <v>0</v>
      </c>
      <c r="BG364" s="119">
        <f>IF(N364="zákl. přenesená",J364,0)</f>
        <v>0</v>
      </c>
      <c r="BH364" s="119">
        <f>IF(N364="sníž. přenesená",J364,0)</f>
        <v>0</v>
      </c>
      <c r="BI364" s="119">
        <f>IF(N364="nulová",J364,0)</f>
        <v>0</v>
      </c>
      <c r="BJ364" s="14" t="s">
        <v>78</v>
      </c>
      <c r="BK364" s="119">
        <f>ROUND(I364*H364,2)</f>
        <v>0</v>
      </c>
      <c r="BL364" s="14" t="s">
        <v>134</v>
      </c>
      <c r="BM364" s="14" t="s">
        <v>552</v>
      </c>
    </row>
    <row r="365" spans="2:65" s="10" customFormat="1" x14ac:dyDescent="0.2">
      <c r="B365" s="123"/>
      <c r="D365" s="120" t="s">
        <v>165</v>
      </c>
      <c r="E365" s="124" t="s">
        <v>3</v>
      </c>
      <c r="F365" s="125" t="s">
        <v>553</v>
      </c>
      <c r="H365" s="126">
        <v>330</v>
      </c>
      <c r="L365" s="123"/>
      <c r="M365" s="127"/>
      <c r="N365" s="128"/>
      <c r="O365" s="128"/>
      <c r="P365" s="128"/>
      <c r="Q365" s="128"/>
      <c r="R365" s="128"/>
      <c r="S365" s="128"/>
      <c r="T365" s="129"/>
      <c r="AT365" s="124" t="s">
        <v>165</v>
      </c>
      <c r="AU365" s="124" t="s">
        <v>78</v>
      </c>
      <c r="AV365" s="10" t="s">
        <v>80</v>
      </c>
      <c r="AW365" s="10" t="s">
        <v>35</v>
      </c>
      <c r="AX365" s="10" t="s">
        <v>78</v>
      </c>
      <c r="AY365" s="124" t="s">
        <v>119</v>
      </c>
    </row>
    <row r="366" spans="2:65" s="11" customFormat="1" x14ac:dyDescent="0.2">
      <c r="B366" s="130"/>
      <c r="D366" s="120" t="s">
        <v>165</v>
      </c>
      <c r="E366" s="131" t="s">
        <v>3</v>
      </c>
      <c r="F366" s="132" t="s">
        <v>475</v>
      </c>
      <c r="H366" s="131" t="s">
        <v>3</v>
      </c>
      <c r="L366" s="130"/>
      <c r="M366" s="133"/>
      <c r="N366" s="134"/>
      <c r="O366" s="134"/>
      <c r="P366" s="134"/>
      <c r="Q366" s="134"/>
      <c r="R366" s="134"/>
      <c r="S366" s="134"/>
      <c r="T366" s="135"/>
      <c r="AT366" s="131" t="s">
        <v>165</v>
      </c>
      <c r="AU366" s="131" t="s">
        <v>78</v>
      </c>
      <c r="AV366" s="11" t="s">
        <v>78</v>
      </c>
      <c r="AW366" s="11" t="s">
        <v>35</v>
      </c>
      <c r="AX366" s="11" t="s">
        <v>73</v>
      </c>
      <c r="AY366" s="131" t="s">
        <v>119</v>
      </c>
    </row>
    <row r="367" spans="2:65" s="1" customFormat="1" ht="16.5" customHeight="1" x14ac:dyDescent="0.2">
      <c r="B367" s="109"/>
      <c r="C367" s="136" t="s">
        <v>554</v>
      </c>
      <c r="D367" s="136" t="s">
        <v>272</v>
      </c>
      <c r="E367" s="137" t="s">
        <v>555</v>
      </c>
      <c r="F367" s="138" t="s">
        <v>556</v>
      </c>
      <c r="G367" s="139" t="s">
        <v>205</v>
      </c>
      <c r="H367" s="140">
        <v>324</v>
      </c>
      <c r="I367" s="141"/>
      <c r="J367" s="141">
        <f>ROUND(I367*H367,2)</f>
        <v>0</v>
      </c>
      <c r="K367" s="138" t="s">
        <v>3</v>
      </c>
      <c r="L367" s="142"/>
      <c r="M367" s="143" t="s">
        <v>3</v>
      </c>
      <c r="N367" s="144" t="s">
        <v>44</v>
      </c>
      <c r="O367" s="117">
        <v>0</v>
      </c>
      <c r="P367" s="117">
        <f>O367*H367</f>
        <v>0</v>
      </c>
      <c r="Q367" s="117">
        <v>0</v>
      </c>
      <c r="R367" s="117">
        <f>Q367*H367</f>
        <v>0</v>
      </c>
      <c r="S367" s="117">
        <v>0</v>
      </c>
      <c r="T367" s="118">
        <f>S367*H367</f>
        <v>0</v>
      </c>
      <c r="AR367" s="14" t="s">
        <v>153</v>
      </c>
      <c r="AT367" s="14" t="s">
        <v>272</v>
      </c>
      <c r="AU367" s="14" t="s">
        <v>78</v>
      </c>
      <c r="AY367" s="14" t="s">
        <v>119</v>
      </c>
      <c r="BE367" s="119">
        <f>IF(N367="základní",J367,0)</f>
        <v>0</v>
      </c>
      <c r="BF367" s="119">
        <f>IF(N367="snížená",J367,0)</f>
        <v>0</v>
      </c>
      <c r="BG367" s="119">
        <f>IF(N367="zákl. přenesená",J367,0)</f>
        <v>0</v>
      </c>
      <c r="BH367" s="119">
        <f>IF(N367="sníž. přenesená",J367,0)</f>
        <v>0</v>
      </c>
      <c r="BI367" s="119">
        <f>IF(N367="nulová",J367,0)</f>
        <v>0</v>
      </c>
      <c r="BJ367" s="14" t="s">
        <v>78</v>
      </c>
      <c r="BK367" s="119">
        <f>ROUND(I367*H367,2)</f>
        <v>0</v>
      </c>
      <c r="BL367" s="14" t="s">
        <v>134</v>
      </c>
      <c r="BM367" s="14" t="s">
        <v>557</v>
      </c>
    </row>
    <row r="368" spans="2:65" s="10" customFormat="1" x14ac:dyDescent="0.2">
      <c r="B368" s="123"/>
      <c r="D368" s="120" t="s">
        <v>165</v>
      </c>
      <c r="E368" s="124" t="s">
        <v>3</v>
      </c>
      <c r="F368" s="125" t="s">
        <v>558</v>
      </c>
      <c r="H368" s="126">
        <v>324</v>
      </c>
      <c r="L368" s="123"/>
      <c r="M368" s="127"/>
      <c r="N368" s="128"/>
      <c r="O368" s="128"/>
      <c r="P368" s="128"/>
      <c r="Q368" s="128"/>
      <c r="R368" s="128"/>
      <c r="S368" s="128"/>
      <c r="T368" s="129"/>
      <c r="AT368" s="124" t="s">
        <v>165</v>
      </c>
      <c r="AU368" s="124" t="s">
        <v>78</v>
      </c>
      <c r="AV368" s="10" t="s">
        <v>80</v>
      </c>
      <c r="AW368" s="10" t="s">
        <v>35</v>
      </c>
      <c r="AX368" s="10" t="s">
        <v>78</v>
      </c>
      <c r="AY368" s="124" t="s">
        <v>119</v>
      </c>
    </row>
    <row r="369" spans="2:65" s="11" customFormat="1" x14ac:dyDescent="0.2">
      <c r="B369" s="130"/>
      <c r="D369" s="120" t="s">
        <v>165</v>
      </c>
      <c r="E369" s="131" t="s">
        <v>3</v>
      </c>
      <c r="F369" s="132" t="s">
        <v>475</v>
      </c>
      <c r="H369" s="131" t="s">
        <v>3</v>
      </c>
      <c r="L369" s="130"/>
      <c r="M369" s="133"/>
      <c r="N369" s="134"/>
      <c r="O369" s="134"/>
      <c r="P369" s="134"/>
      <c r="Q369" s="134"/>
      <c r="R369" s="134"/>
      <c r="S369" s="134"/>
      <c r="T369" s="135"/>
      <c r="AT369" s="131" t="s">
        <v>165</v>
      </c>
      <c r="AU369" s="131" t="s">
        <v>78</v>
      </c>
      <c r="AV369" s="11" t="s">
        <v>78</v>
      </c>
      <c r="AW369" s="11" t="s">
        <v>35</v>
      </c>
      <c r="AX369" s="11" t="s">
        <v>73</v>
      </c>
      <c r="AY369" s="131" t="s">
        <v>119</v>
      </c>
    </row>
    <row r="370" spans="2:65" s="1" customFormat="1" ht="16.5" customHeight="1" x14ac:dyDescent="0.2">
      <c r="B370" s="109"/>
      <c r="C370" s="136" t="s">
        <v>559</v>
      </c>
      <c r="D370" s="136" t="s">
        <v>272</v>
      </c>
      <c r="E370" s="137" t="s">
        <v>560</v>
      </c>
      <c r="F370" s="138" t="s">
        <v>561</v>
      </c>
      <c r="G370" s="139" t="s">
        <v>205</v>
      </c>
      <c r="H370" s="140">
        <v>306</v>
      </c>
      <c r="I370" s="141"/>
      <c r="J370" s="141">
        <f>ROUND(I370*H370,2)</f>
        <v>0</v>
      </c>
      <c r="K370" s="138" t="s">
        <v>3</v>
      </c>
      <c r="L370" s="142"/>
      <c r="M370" s="143" t="s">
        <v>3</v>
      </c>
      <c r="N370" s="144" t="s">
        <v>44</v>
      </c>
      <c r="O370" s="117">
        <v>0</v>
      </c>
      <c r="P370" s="117">
        <f>O370*H370</f>
        <v>0</v>
      </c>
      <c r="Q370" s="117">
        <v>0</v>
      </c>
      <c r="R370" s="117">
        <f>Q370*H370</f>
        <v>0</v>
      </c>
      <c r="S370" s="117">
        <v>0</v>
      </c>
      <c r="T370" s="118">
        <f>S370*H370</f>
        <v>0</v>
      </c>
      <c r="AR370" s="14" t="s">
        <v>153</v>
      </c>
      <c r="AT370" s="14" t="s">
        <v>272</v>
      </c>
      <c r="AU370" s="14" t="s">
        <v>78</v>
      </c>
      <c r="AY370" s="14" t="s">
        <v>119</v>
      </c>
      <c r="BE370" s="119">
        <f>IF(N370="základní",J370,0)</f>
        <v>0</v>
      </c>
      <c r="BF370" s="119">
        <f>IF(N370="snížená",J370,0)</f>
        <v>0</v>
      </c>
      <c r="BG370" s="119">
        <f>IF(N370="zákl. přenesená",J370,0)</f>
        <v>0</v>
      </c>
      <c r="BH370" s="119">
        <f>IF(N370="sníž. přenesená",J370,0)</f>
        <v>0</v>
      </c>
      <c r="BI370" s="119">
        <f>IF(N370="nulová",J370,0)</f>
        <v>0</v>
      </c>
      <c r="BJ370" s="14" t="s">
        <v>78</v>
      </c>
      <c r="BK370" s="119">
        <f>ROUND(I370*H370,2)</f>
        <v>0</v>
      </c>
      <c r="BL370" s="14" t="s">
        <v>134</v>
      </c>
      <c r="BM370" s="14" t="s">
        <v>562</v>
      </c>
    </row>
    <row r="371" spans="2:65" s="10" customFormat="1" x14ac:dyDescent="0.2">
      <c r="B371" s="123"/>
      <c r="D371" s="120" t="s">
        <v>165</v>
      </c>
      <c r="E371" s="124" t="s">
        <v>3</v>
      </c>
      <c r="F371" s="125" t="s">
        <v>563</v>
      </c>
      <c r="H371" s="126">
        <v>306</v>
      </c>
      <c r="L371" s="123"/>
      <c r="M371" s="127"/>
      <c r="N371" s="128"/>
      <c r="O371" s="128"/>
      <c r="P371" s="128"/>
      <c r="Q371" s="128"/>
      <c r="R371" s="128"/>
      <c r="S371" s="128"/>
      <c r="T371" s="129"/>
      <c r="AT371" s="124" t="s">
        <v>165</v>
      </c>
      <c r="AU371" s="124" t="s">
        <v>78</v>
      </c>
      <c r="AV371" s="10" t="s">
        <v>80</v>
      </c>
      <c r="AW371" s="10" t="s">
        <v>35</v>
      </c>
      <c r="AX371" s="10" t="s">
        <v>78</v>
      </c>
      <c r="AY371" s="124" t="s">
        <v>119</v>
      </c>
    </row>
    <row r="372" spans="2:65" s="11" customFormat="1" x14ac:dyDescent="0.2">
      <c r="B372" s="130"/>
      <c r="D372" s="120" t="s">
        <v>165</v>
      </c>
      <c r="E372" s="131" t="s">
        <v>3</v>
      </c>
      <c r="F372" s="132" t="s">
        <v>475</v>
      </c>
      <c r="H372" s="131" t="s">
        <v>3</v>
      </c>
      <c r="L372" s="130"/>
      <c r="M372" s="133"/>
      <c r="N372" s="134"/>
      <c r="O372" s="134"/>
      <c r="P372" s="134"/>
      <c r="Q372" s="134"/>
      <c r="R372" s="134"/>
      <c r="S372" s="134"/>
      <c r="T372" s="135"/>
      <c r="AT372" s="131" t="s">
        <v>165</v>
      </c>
      <c r="AU372" s="131" t="s">
        <v>78</v>
      </c>
      <c r="AV372" s="11" t="s">
        <v>78</v>
      </c>
      <c r="AW372" s="11" t="s">
        <v>35</v>
      </c>
      <c r="AX372" s="11" t="s">
        <v>73</v>
      </c>
      <c r="AY372" s="131" t="s">
        <v>119</v>
      </c>
    </row>
    <row r="373" spans="2:65" s="1" customFormat="1" ht="16.5" customHeight="1" x14ac:dyDescent="0.2">
      <c r="B373" s="109"/>
      <c r="C373" s="136" t="s">
        <v>564</v>
      </c>
      <c r="D373" s="136" t="s">
        <v>272</v>
      </c>
      <c r="E373" s="137" t="s">
        <v>565</v>
      </c>
      <c r="F373" s="138" t="s">
        <v>509</v>
      </c>
      <c r="G373" s="139" t="s">
        <v>205</v>
      </c>
      <c r="H373" s="140">
        <v>6</v>
      </c>
      <c r="I373" s="141"/>
      <c r="J373" s="141">
        <f>ROUND(I373*H373,2)</f>
        <v>0</v>
      </c>
      <c r="K373" s="138" t="s">
        <v>3</v>
      </c>
      <c r="L373" s="142"/>
      <c r="M373" s="143" t="s">
        <v>3</v>
      </c>
      <c r="N373" s="144" t="s">
        <v>44</v>
      </c>
      <c r="O373" s="117">
        <v>0</v>
      </c>
      <c r="P373" s="117">
        <f>O373*H373</f>
        <v>0</v>
      </c>
      <c r="Q373" s="117">
        <v>0</v>
      </c>
      <c r="R373" s="117">
        <f>Q373*H373</f>
        <v>0</v>
      </c>
      <c r="S373" s="117">
        <v>0</v>
      </c>
      <c r="T373" s="118">
        <f>S373*H373</f>
        <v>0</v>
      </c>
      <c r="AR373" s="14" t="s">
        <v>153</v>
      </c>
      <c r="AT373" s="14" t="s">
        <v>272</v>
      </c>
      <c r="AU373" s="14" t="s">
        <v>78</v>
      </c>
      <c r="AY373" s="14" t="s">
        <v>119</v>
      </c>
      <c r="BE373" s="119">
        <f>IF(N373="základní",J373,0)</f>
        <v>0</v>
      </c>
      <c r="BF373" s="119">
        <f>IF(N373="snížená",J373,0)</f>
        <v>0</v>
      </c>
      <c r="BG373" s="119">
        <f>IF(N373="zákl. přenesená",J373,0)</f>
        <v>0</v>
      </c>
      <c r="BH373" s="119">
        <f>IF(N373="sníž. přenesená",J373,0)</f>
        <v>0</v>
      </c>
      <c r="BI373" s="119">
        <f>IF(N373="nulová",J373,0)</f>
        <v>0</v>
      </c>
      <c r="BJ373" s="14" t="s">
        <v>78</v>
      </c>
      <c r="BK373" s="119">
        <f>ROUND(I373*H373,2)</f>
        <v>0</v>
      </c>
      <c r="BL373" s="14" t="s">
        <v>134</v>
      </c>
      <c r="BM373" s="14" t="s">
        <v>566</v>
      </c>
    </row>
    <row r="374" spans="2:65" s="10" customFormat="1" x14ac:dyDescent="0.2">
      <c r="B374" s="123"/>
      <c r="D374" s="120" t="s">
        <v>165</v>
      </c>
      <c r="E374" s="124" t="s">
        <v>3</v>
      </c>
      <c r="F374" s="125" t="s">
        <v>144</v>
      </c>
      <c r="H374" s="126">
        <v>6</v>
      </c>
      <c r="L374" s="123"/>
      <c r="M374" s="127"/>
      <c r="N374" s="128"/>
      <c r="O374" s="128"/>
      <c r="P374" s="128"/>
      <c r="Q374" s="128"/>
      <c r="R374" s="128"/>
      <c r="S374" s="128"/>
      <c r="T374" s="129"/>
      <c r="AT374" s="124" t="s">
        <v>165</v>
      </c>
      <c r="AU374" s="124" t="s">
        <v>78</v>
      </c>
      <c r="AV374" s="10" t="s">
        <v>80</v>
      </c>
      <c r="AW374" s="10" t="s">
        <v>35</v>
      </c>
      <c r="AX374" s="10" t="s">
        <v>78</v>
      </c>
      <c r="AY374" s="124" t="s">
        <v>119</v>
      </c>
    </row>
    <row r="375" spans="2:65" s="11" customFormat="1" x14ac:dyDescent="0.2">
      <c r="B375" s="130"/>
      <c r="D375" s="120" t="s">
        <v>165</v>
      </c>
      <c r="E375" s="131" t="s">
        <v>3</v>
      </c>
      <c r="F375" s="132" t="s">
        <v>475</v>
      </c>
      <c r="H375" s="131" t="s">
        <v>3</v>
      </c>
      <c r="L375" s="130"/>
      <c r="M375" s="133"/>
      <c r="N375" s="134"/>
      <c r="O375" s="134"/>
      <c r="P375" s="134"/>
      <c r="Q375" s="134"/>
      <c r="R375" s="134"/>
      <c r="S375" s="134"/>
      <c r="T375" s="135"/>
      <c r="AT375" s="131" t="s">
        <v>165</v>
      </c>
      <c r="AU375" s="131" t="s">
        <v>78</v>
      </c>
      <c r="AV375" s="11" t="s">
        <v>78</v>
      </c>
      <c r="AW375" s="11" t="s">
        <v>35</v>
      </c>
      <c r="AX375" s="11" t="s">
        <v>73</v>
      </c>
      <c r="AY375" s="131" t="s">
        <v>119</v>
      </c>
    </row>
    <row r="376" spans="2:65" s="1" customFormat="1" ht="16.5" customHeight="1" x14ac:dyDescent="0.2">
      <c r="B376" s="109"/>
      <c r="C376" s="136" t="s">
        <v>567</v>
      </c>
      <c r="D376" s="136" t="s">
        <v>272</v>
      </c>
      <c r="E376" s="137" t="s">
        <v>568</v>
      </c>
      <c r="F376" s="138" t="s">
        <v>493</v>
      </c>
      <c r="G376" s="139" t="s">
        <v>205</v>
      </c>
      <c r="H376" s="140">
        <v>6</v>
      </c>
      <c r="I376" s="141"/>
      <c r="J376" s="141">
        <f>ROUND(I376*H376,2)</f>
        <v>0</v>
      </c>
      <c r="K376" s="138" t="s">
        <v>3</v>
      </c>
      <c r="L376" s="142"/>
      <c r="M376" s="143" t="s">
        <v>3</v>
      </c>
      <c r="N376" s="144" t="s">
        <v>44</v>
      </c>
      <c r="O376" s="117">
        <v>0</v>
      </c>
      <c r="P376" s="117">
        <f>O376*H376</f>
        <v>0</v>
      </c>
      <c r="Q376" s="117">
        <v>0</v>
      </c>
      <c r="R376" s="117">
        <f>Q376*H376</f>
        <v>0</v>
      </c>
      <c r="S376" s="117">
        <v>0</v>
      </c>
      <c r="T376" s="118">
        <f>S376*H376</f>
        <v>0</v>
      </c>
      <c r="AR376" s="14" t="s">
        <v>153</v>
      </c>
      <c r="AT376" s="14" t="s">
        <v>272</v>
      </c>
      <c r="AU376" s="14" t="s">
        <v>78</v>
      </c>
      <c r="AY376" s="14" t="s">
        <v>119</v>
      </c>
      <c r="BE376" s="119">
        <f>IF(N376="základní",J376,0)</f>
        <v>0</v>
      </c>
      <c r="BF376" s="119">
        <f>IF(N376="snížená",J376,0)</f>
        <v>0</v>
      </c>
      <c r="BG376" s="119">
        <f>IF(N376="zákl. přenesená",J376,0)</f>
        <v>0</v>
      </c>
      <c r="BH376" s="119">
        <f>IF(N376="sníž. přenesená",J376,0)</f>
        <v>0</v>
      </c>
      <c r="BI376" s="119">
        <f>IF(N376="nulová",J376,0)</f>
        <v>0</v>
      </c>
      <c r="BJ376" s="14" t="s">
        <v>78</v>
      </c>
      <c r="BK376" s="119">
        <f>ROUND(I376*H376,2)</f>
        <v>0</v>
      </c>
      <c r="BL376" s="14" t="s">
        <v>134</v>
      </c>
      <c r="BM376" s="14" t="s">
        <v>569</v>
      </c>
    </row>
    <row r="377" spans="2:65" s="10" customFormat="1" x14ac:dyDescent="0.2">
      <c r="B377" s="123"/>
      <c r="D377" s="120" t="s">
        <v>165</v>
      </c>
      <c r="E377" s="124" t="s">
        <v>3</v>
      </c>
      <c r="F377" s="125" t="s">
        <v>144</v>
      </c>
      <c r="H377" s="126">
        <v>6</v>
      </c>
      <c r="L377" s="123"/>
      <c r="M377" s="127"/>
      <c r="N377" s="128"/>
      <c r="O377" s="128"/>
      <c r="P377" s="128"/>
      <c r="Q377" s="128"/>
      <c r="R377" s="128"/>
      <c r="S377" s="128"/>
      <c r="T377" s="129"/>
      <c r="AT377" s="124" t="s">
        <v>165</v>
      </c>
      <c r="AU377" s="124" t="s">
        <v>78</v>
      </c>
      <c r="AV377" s="10" t="s">
        <v>80</v>
      </c>
      <c r="AW377" s="10" t="s">
        <v>35</v>
      </c>
      <c r="AX377" s="10" t="s">
        <v>78</v>
      </c>
      <c r="AY377" s="124" t="s">
        <v>119</v>
      </c>
    </row>
    <row r="378" spans="2:65" s="11" customFormat="1" x14ac:dyDescent="0.2">
      <c r="B378" s="130"/>
      <c r="D378" s="120" t="s">
        <v>165</v>
      </c>
      <c r="E378" s="131" t="s">
        <v>3</v>
      </c>
      <c r="F378" s="132" t="s">
        <v>475</v>
      </c>
      <c r="H378" s="131" t="s">
        <v>3</v>
      </c>
      <c r="L378" s="130"/>
      <c r="M378" s="133"/>
      <c r="N378" s="134"/>
      <c r="O378" s="134"/>
      <c r="P378" s="134"/>
      <c r="Q378" s="134"/>
      <c r="R378" s="134"/>
      <c r="S378" s="134"/>
      <c r="T378" s="135"/>
      <c r="AT378" s="131" t="s">
        <v>165</v>
      </c>
      <c r="AU378" s="131" t="s">
        <v>78</v>
      </c>
      <c r="AV378" s="11" t="s">
        <v>78</v>
      </c>
      <c r="AW378" s="11" t="s">
        <v>35</v>
      </c>
      <c r="AX378" s="11" t="s">
        <v>73</v>
      </c>
      <c r="AY378" s="131" t="s">
        <v>119</v>
      </c>
    </row>
    <row r="379" spans="2:65" s="1" customFormat="1" ht="16.5" customHeight="1" x14ac:dyDescent="0.2">
      <c r="B379" s="109"/>
      <c r="C379" s="136" t="s">
        <v>570</v>
      </c>
      <c r="D379" s="136" t="s">
        <v>272</v>
      </c>
      <c r="E379" s="137" t="s">
        <v>571</v>
      </c>
      <c r="F379" s="138" t="s">
        <v>572</v>
      </c>
      <c r="G379" s="139" t="s">
        <v>205</v>
      </c>
      <c r="H379" s="140">
        <v>6</v>
      </c>
      <c r="I379" s="141"/>
      <c r="J379" s="141">
        <f>ROUND(I379*H379,2)</f>
        <v>0</v>
      </c>
      <c r="K379" s="138" t="s">
        <v>3</v>
      </c>
      <c r="L379" s="142"/>
      <c r="M379" s="143" t="s">
        <v>3</v>
      </c>
      <c r="N379" s="144" t="s">
        <v>44</v>
      </c>
      <c r="O379" s="117">
        <v>0</v>
      </c>
      <c r="P379" s="117">
        <f>O379*H379</f>
        <v>0</v>
      </c>
      <c r="Q379" s="117">
        <v>0</v>
      </c>
      <c r="R379" s="117">
        <f>Q379*H379</f>
        <v>0</v>
      </c>
      <c r="S379" s="117">
        <v>0</v>
      </c>
      <c r="T379" s="118">
        <f>S379*H379</f>
        <v>0</v>
      </c>
      <c r="AR379" s="14" t="s">
        <v>153</v>
      </c>
      <c r="AT379" s="14" t="s">
        <v>272</v>
      </c>
      <c r="AU379" s="14" t="s">
        <v>78</v>
      </c>
      <c r="AY379" s="14" t="s">
        <v>119</v>
      </c>
      <c r="BE379" s="119">
        <f>IF(N379="základní",J379,0)</f>
        <v>0</v>
      </c>
      <c r="BF379" s="119">
        <f>IF(N379="snížená",J379,0)</f>
        <v>0</v>
      </c>
      <c r="BG379" s="119">
        <f>IF(N379="zákl. přenesená",J379,0)</f>
        <v>0</v>
      </c>
      <c r="BH379" s="119">
        <f>IF(N379="sníž. přenesená",J379,0)</f>
        <v>0</v>
      </c>
      <c r="BI379" s="119">
        <f>IF(N379="nulová",J379,0)</f>
        <v>0</v>
      </c>
      <c r="BJ379" s="14" t="s">
        <v>78</v>
      </c>
      <c r="BK379" s="119">
        <f>ROUND(I379*H379,2)</f>
        <v>0</v>
      </c>
      <c r="BL379" s="14" t="s">
        <v>134</v>
      </c>
      <c r="BM379" s="14" t="s">
        <v>573</v>
      </c>
    </row>
    <row r="380" spans="2:65" s="10" customFormat="1" x14ac:dyDescent="0.2">
      <c r="B380" s="123"/>
      <c r="D380" s="120" t="s">
        <v>165</v>
      </c>
      <c r="E380" s="124" t="s">
        <v>3</v>
      </c>
      <c r="F380" s="125" t="s">
        <v>144</v>
      </c>
      <c r="H380" s="126">
        <v>6</v>
      </c>
      <c r="L380" s="123"/>
      <c r="M380" s="127"/>
      <c r="N380" s="128"/>
      <c r="O380" s="128"/>
      <c r="P380" s="128"/>
      <c r="Q380" s="128"/>
      <c r="R380" s="128"/>
      <c r="S380" s="128"/>
      <c r="T380" s="129"/>
      <c r="AT380" s="124" t="s">
        <v>165</v>
      </c>
      <c r="AU380" s="124" t="s">
        <v>78</v>
      </c>
      <c r="AV380" s="10" t="s">
        <v>80</v>
      </c>
      <c r="AW380" s="10" t="s">
        <v>35</v>
      </c>
      <c r="AX380" s="10" t="s">
        <v>78</v>
      </c>
      <c r="AY380" s="124" t="s">
        <v>119</v>
      </c>
    </row>
    <row r="381" spans="2:65" s="11" customFormat="1" x14ac:dyDescent="0.2">
      <c r="B381" s="130"/>
      <c r="D381" s="120" t="s">
        <v>165</v>
      </c>
      <c r="E381" s="131" t="s">
        <v>3</v>
      </c>
      <c r="F381" s="132" t="s">
        <v>475</v>
      </c>
      <c r="H381" s="131" t="s">
        <v>3</v>
      </c>
      <c r="L381" s="130"/>
      <c r="M381" s="133"/>
      <c r="N381" s="134"/>
      <c r="O381" s="134"/>
      <c r="P381" s="134"/>
      <c r="Q381" s="134"/>
      <c r="R381" s="134"/>
      <c r="S381" s="134"/>
      <c r="T381" s="135"/>
      <c r="AT381" s="131" t="s">
        <v>165</v>
      </c>
      <c r="AU381" s="131" t="s">
        <v>78</v>
      </c>
      <c r="AV381" s="11" t="s">
        <v>78</v>
      </c>
      <c r="AW381" s="11" t="s">
        <v>35</v>
      </c>
      <c r="AX381" s="11" t="s">
        <v>73</v>
      </c>
      <c r="AY381" s="131" t="s">
        <v>119</v>
      </c>
    </row>
    <row r="382" spans="2:65" s="1" customFormat="1" ht="16.5" customHeight="1" x14ac:dyDescent="0.2">
      <c r="B382" s="109"/>
      <c r="C382" s="136" t="s">
        <v>574</v>
      </c>
      <c r="D382" s="136" t="s">
        <v>272</v>
      </c>
      <c r="E382" s="137" t="s">
        <v>575</v>
      </c>
      <c r="F382" s="138" t="s">
        <v>576</v>
      </c>
      <c r="G382" s="139" t="s">
        <v>205</v>
      </c>
      <c r="H382" s="140">
        <v>18</v>
      </c>
      <c r="I382" s="141"/>
      <c r="J382" s="141">
        <f>ROUND(I382*H382,2)</f>
        <v>0</v>
      </c>
      <c r="K382" s="138" t="s">
        <v>3</v>
      </c>
      <c r="L382" s="142"/>
      <c r="M382" s="143" t="s">
        <v>3</v>
      </c>
      <c r="N382" s="144" t="s">
        <v>44</v>
      </c>
      <c r="O382" s="117">
        <v>0</v>
      </c>
      <c r="P382" s="117">
        <f>O382*H382</f>
        <v>0</v>
      </c>
      <c r="Q382" s="117">
        <v>0</v>
      </c>
      <c r="R382" s="117">
        <f>Q382*H382</f>
        <v>0</v>
      </c>
      <c r="S382" s="117">
        <v>0</v>
      </c>
      <c r="T382" s="118">
        <f>S382*H382</f>
        <v>0</v>
      </c>
      <c r="AR382" s="14" t="s">
        <v>153</v>
      </c>
      <c r="AT382" s="14" t="s">
        <v>272</v>
      </c>
      <c r="AU382" s="14" t="s">
        <v>78</v>
      </c>
      <c r="AY382" s="14" t="s">
        <v>119</v>
      </c>
      <c r="BE382" s="119">
        <f>IF(N382="základní",J382,0)</f>
        <v>0</v>
      </c>
      <c r="BF382" s="119">
        <f>IF(N382="snížená",J382,0)</f>
        <v>0</v>
      </c>
      <c r="BG382" s="119">
        <f>IF(N382="zákl. přenesená",J382,0)</f>
        <v>0</v>
      </c>
      <c r="BH382" s="119">
        <f>IF(N382="sníž. přenesená",J382,0)</f>
        <v>0</v>
      </c>
      <c r="BI382" s="119">
        <f>IF(N382="nulová",J382,0)</f>
        <v>0</v>
      </c>
      <c r="BJ382" s="14" t="s">
        <v>78</v>
      </c>
      <c r="BK382" s="119">
        <f>ROUND(I382*H382,2)</f>
        <v>0</v>
      </c>
      <c r="BL382" s="14" t="s">
        <v>134</v>
      </c>
      <c r="BM382" s="14" t="s">
        <v>577</v>
      </c>
    </row>
    <row r="383" spans="2:65" s="10" customFormat="1" x14ac:dyDescent="0.2">
      <c r="B383" s="123"/>
      <c r="D383" s="120" t="s">
        <v>165</v>
      </c>
      <c r="E383" s="124" t="s">
        <v>3</v>
      </c>
      <c r="F383" s="125" t="s">
        <v>213</v>
      </c>
      <c r="H383" s="126">
        <v>18</v>
      </c>
      <c r="L383" s="123"/>
      <c r="M383" s="127"/>
      <c r="N383" s="128"/>
      <c r="O383" s="128"/>
      <c r="P383" s="128"/>
      <c r="Q383" s="128"/>
      <c r="R383" s="128"/>
      <c r="S383" s="128"/>
      <c r="T383" s="129"/>
      <c r="AT383" s="124" t="s">
        <v>165</v>
      </c>
      <c r="AU383" s="124" t="s">
        <v>78</v>
      </c>
      <c r="AV383" s="10" t="s">
        <v>80</v>
      </c>
      <c r="AW383" s="10" t="s">
        <v>35</v>
      </c>
      <c r="AX383" s="10" t="s">
        <v>78</v>
      </c>
      <c r="AY383" s="124" t="s">
        <v>119</v>
      </c>
    </row>
    <row r="384" spans="2:65" s="11" customFormat="1" x14ac:dyDescent="0.2">
      <c r="B384" s="130"/>
      <c r="D384" s="120" t="s">
        <v>165</v>
      </c>
      <c r="E384" s="131" t="s">
        <v>3</v>
      </c>
      <c r="F384" s="132" t="s">
        <v>475</v>
      </c>
      <c r="H384" s="131" t="s">
        <v>3</v>
      </c>
      <c r="L384" s="130"/>
      <c r="M384" s="133"/>
      <c r="N384" s="134"/>
      <c r="O384" s="134"/>
      <c r="P384" s="134"/>
      <c r="Q384" s="134"/>
      <c r="R384" s="134"/>
      <c r="S384" s="134"/>
      <c r="T384" s="135"/>
      <c r="AT384" s="131" t="s">
        <v>165</v>
      </c>
      <c r="AU384" s="131" t="s">
        <v>78</v>
      </c>
      <c r="AV384" s="11" t="s">
        <v>78</v>
      </c>
      <c r="AW384" s="11" t="s">
        <v>35</v>
      </c>
      <c r="AX384" s="11" t="s">
        <v>73</v>
      </c>
      <c r="AY384" s="131" t="s">
        <v>119</v>
      </c>
    </row>
    <row r="385" spans="2:65" s="1" customFormat="1" ht="16.5" customHeight="1" x14ac:dyDescent="0.2">
      <c r="B385" s="109"/>
      <c r="C385" s="136" t="s">
        <v>578</v>
      </c>
      <c r="D385" s="136" t="s">
        <v>272</v>
      </c>
      <c r="E385" s="137" t="s">
        <v>579</v>
      </c>
      <c r="F385" s="138" t="s">
        <v>580</v>
      </c>
      <c r="G385" s="139" t="s">
        <v>205</v>
      </c>
      <c r="H385" s="140">
        <v>18</v>
      </c>
      <c r="I385" s="141"/>
      <c r="J385" s="141">
        <f>ROUND(I385*H385,2)</f>
        <v>0</v>
      </c>
      <c r="K385" s="138" t="s">
        <v>3</v>
      </c>
      <c r="L385" s="142"/>
      <c r="M385" s="143" t="s">
        <v>3</v>
      </c>
      <c r="N385" s="144" t="s">
        <v>44</v>
      </c>
      <c r="O385" s="117">
        <v>0</v>
      </c>
      <c r="P385" s="117">
        <f>O385*H385</f>
        <v>0</v>
      </c>
      <c r="Q385" s="117">
        <v>0</v>
      </c>
      <c r="R385" s="117">
        <f>Q385*H385</f>
        <v>0</v>
      </c>
      <c r="S385" s="117">
        <v>0</v>
      </c>
      <c r="T385" s="118">
        <f>S385*H385</f>
        <v>0</v>
      </c>
      <c r="AR385" s="14" t="s">
        <v>153</v>
      </c>
      <c r="AT385" s="14" t="s">
        <v>272</v>
      </c>
      <c r="AU385" s="14" t="s">
        <v>78</v>
      </c>
      <c r="AY385" s="14" t="s">
        <v>119</v>
      </c>
      <c r="BE385" s="119">
        <f>IF(N385="základní",J385,0)</f>
        <v>0</v>
      </c>
      <c r="BF385" s="119">
        <f>IF(N385="snížená",J385,0)</f>
        <v>0</v>
      </c>
      <c r="BG385" s="119">
        <f>IF(N385="zákl. přenesená",J385,0)</f>
        <v>0</v>
      </c>
      <c r="BH385" s="119">
        <f>IF(N385="sníž. přenesená",J385,0)</f>
        <v>0</v>
      </c>
      <c r="BI385" s="119">
        <f>IF(N385="nulová",J385,0)</f>
        <v>0</v>
      </c>
      <c r="BJ385" s="14" t="s">
        <v>78</v>
      </c>
      <c r="BK385" s="119">
        <f>ROUND(I385*H385,2)</f>
        <v>0</v>
      </c>
      <c r="BL385" s="14" t="s">
        <v>134</v>
      </c>
      <c r="BM385" s="14" t="s">
        <v>581</v>
      </c>
    </row>
    <row r="386" spans="2:65" s="10" customFormat="1" x14ac:dyDescent="0.2">
      <c r="B386" s="123"/>
      <c r="D386" s="120" t="s">
        <v>165</v>
      </c>
      <c r="E386" s="124" t="s">
        <v>3</v>
      </c>
      <c r="F386" s="125" t="s">
        <v>213</v>
      </c>
      <c r="H386" s="126">
        <v>18</v>
      </c>
      <c r="L386" s="123"/>
      <c r="M386" s="127"/>
      <c r="N386" s="128"/>
      <c r="O386" s="128"/>
      <c r="P386" s="128"/>
      <c r="Q386" s="128"/>
      <c r="R386" s="128"/>
      <c r="S386" s="128"/>
      <c r="T386" s="129"/>
      <c r="AT386" s="124" t="s">
        <v>165</v>
      </c>
      <c r="AU386" s="124" t="s">
        <v>78</v>
      </c>
      <c r="AV386" s="10" t="s">
        <v>80</v>
      </c>
      <c r="AW386" s="10" t="s">
        <v>35</v>
      </c>
      <c r="AX386" s="10" t="s">
        <v>78</v>
      </c>
      <c r="AY386" s="124" t="s">
        <v>119</v>
      </c>
    </row>
    <row r="387" spans="2:65" s="11" customFormat="1" x14ac:dyDescent="0.2">
      <c r="B387" s="130"/>
      <c r="D387" s="120" t="s">
        <v>165</v>
      </c>
      <c r="E387" s="131" t="s">
        <v>3</v>
      </c>
      <c r="F387" s="132" t="s">
        <v>475</v>
      </c>
      <c r="H387" s="131" t="s">
        <v>3</v>
      </c>
      <c r="L387" s="130"/>
      <c r="M387" s="133"/>
      <c r="N387" s="134"/>
      <c r="O387" s="134"/>
      <c r="P387" s="134"/>
      <c r="Q387" s="134"/>
      <c r="R387" s="134"/>
      <c r="S387" s="134"/>
      <c r="T387" s="135"/>
      <c r="AT387" s="131" t="s">
        <v>165</v>
      </c>
      <c r="AU387" s="131" t="s">
        <v>78</v>
      </c>
      <c r="AV387" s="11" t="s">
        <v>78</v>
      </c>
      <c r="AW387" s="11" t="s">
        <v>35</v>
      </c>
      <c r="AX387" s="11" t="s">
        <v>73</v>
      </c>
      <c r="AY387" s="131" t="s">
        <v>119</v>
      </c>
    </row>
    <row r="388" spans="2:65" s="1" customFormat="1" ht="16.5" customHeight="1" x14ac:dyDescent="0.2">
      <c r="B388" s="109"/>
      <c r="C388" s="136" t="s">
        <v>582</v>
      </c>
      <c r="D388" s="136" t="s">
        <v>272</v>
      </c>
      <c r="E388" s="137" t="s">
        <v>583</v>
      </c>
      <c r="F388" s="138" t="s">
        <v>546</v>
      </c>
      <c r="G388" s="139" t="s">
        <v>205</v>
      </c>
      <c r="H388" s="140">
        <v>24</v>
      </c>
      <c r="I388" s="141"/>
      <c r="J388" s="141">
        <f>ROUND(I388*H388,2)</f>
        <v>0</v>
      </c>
      <c r="K388" s="138" t="s">
        <v>3</v>
      </c>
      <c r="L388" s="142"/>
      <c r="M388" s="143" t="s">
        <v>3</v>
      </c>
      <c r="N388" s="144" t="s">
        <v>44</v>
      </c>
      <c r="O388" s="117">
        <v>0</v>
      </c>
      <c r="P388" s="117">
        <f>O388*H388</f>
        <v>0</v>
      </c>
      <c r="Q388" s="117">
        <v>0</v>
      </c>
      <c r="R388" s="117">
        <f>Q388*H388</f>
        <v>0</v>
      </c>
      <c r="S388" s="117">
        <v>0</v>
      </c>
      <c r="T388" s="118">
        <f>S388*H388</f>
        <v>0</v>
      </c>
      <c r="AR388" s="14" t="s">
        <v>153</v>
      </c>
      <c r="AT388" s="14" t="s">
        <v>272</v>
      </c>
      <c r="AU388" s="14" t="s">
        <v>78</v>
      </c>
      <c r="AY388" s="14" t="s">
        <v>119</v>
      </c>
      <c r="BE388" s="119">
        <f>IF(N388="základní",J388,0)</f>
        <v>0</v>
      </c>
      <c r="BF388" s="119">
        <f>IF(N388="snížená",J388,0)</f>
        <v>0</v>
      </c>
      <c r="BG388" s="119">
        <f>IF(N388="zákl. přenesená",J388,0)</f>
        <v>0</v>
      </c>
      <c r="BH388" s="119">
        <f>IF(N388="sníž. přenesená",J388,0)</f>
        <v>0</v>
      </c>
      <c r="BI388" s="119">
        <f>IF(N388="nulová",J388,0)</f>
        <v>0</v>
      </c>
      <c r="BJ388" s="14" t="s">
        <v>78</v>
      </c>
      <c r="BK388" s="119">
        <f>ROUND(I388*H388,2)</f>
        <v>0</v>
      </c>
      <c r="BL388" s="14" t="s">
        <v>134</v>
      </c>
      <c r="BM388" s="14" t="s">
        <v>584</v>
      </c>
    </row>
    <row r="389" spans="2:65" s="10" customFormat="1" x14ac:dyDescent="0.2">
      <c r="B389" s="123"/>
      <c r="D389" s="120" t="s">
        <v>165</v>
      </c>
      <c r="E389" s="124" t="s">
        <v>3</v>
      </c>
      <c r="F389" s="125" t="s">
        <v>247</v>
      </c>
      <c r="H389" s="126">
        <v>24</v>
      </c>
      <c r="L389" s="123"/>
      <c r="M389" s="127"/>
      <c r="N389" s="128"/>
      <c r="O389" s="128"/>
      <c r="P389" s="128"/>
      <c r="Q389" s="128"/>
      <c r="R389" s="128"/>
      <c r="S389" s="128"/>
      <c r="T389" s="129"/>
      <c r="AT389" s="124" t="s">
        <v>165</v>
      </c>
      <c r="AU389" s="124" t="s">
        <v>78</v>
      </c>
      <c r="AV389" s="10" t="s">
        <v>80</v>
      </c>
      <c r="AW389" s="10" t="s">
        <v>35</v>
      </c>
      <c r="AX389" s="10" t="s">
        <v>78</v>
      </c>
      <c r="AY389" s="124" t="s">
        <v>119</v>
      </c>
    </row>
    <row r="390" spans="2:65" s="11" customFormat="1" x14ac:dyDescent="0.2">
      <c r="B390" s="130"/>
      <c r="D390" s="120" t="s">
        <v>165</v>
      </c>
      <c r="E390" s="131" t="s">
        <v>3</v>
      </c>
      <c r="F390" s="132" t="s">
        <v>475</v>
      </c>
      <c r="H390" s="131" t="s">
        <v>3</v>
      </c>
      <c r="L390" s="130"/>
      <c r="M390" s="133"/>
      <c r="N390" s="134"/>
      <c r="O390" s="134"/>
      <c r="P390" s="134"/>
      <c r="Q390" s="134"/>
      <c r="R390" s="134"/>
      <c r="S390" s="134"/>
      <c r="T390" s="135"/>
      <c r="AT390" s="131" t="s">
        <v>165</v>
      </c>
      <c r="AU390" s="131" t="s">
        <v>78</v>
      </c>
      <c r="AV390" s="11" t="s">
        <v>78</v>
      </c>
      <c r="AW390" s="11" t="s">
        <v>35</v>
      </c>
      <c r="AX390" s="11" t="s">
        <v>73</v>
      </c>
      <c r="AY390" s="131" t="s">
        <v>119</v>
      </c>
    </row>
    <row r="391" spans="2:65" s="1" customFormat="1" ht="16.5" customHeight="1" x14ac:dyDescent="0.2">
      <c r="B391" s="109"/>
      <c r="C391" s="136" t="s">
        <v>585</v>
      </c>
      <c r="D391" s="136" t="s">
        <v>272</v>
      </c>
      <c r="E391" s="137" t="s">
        <v>586</v>
      </c>
      <c r="F391" s="138" t="s">
        <v>587</v>
      </c>
      <c r="G391" s="139" t="s">
        <v>205</v>
      </c>
      <c r="H391" s="140">
        <v>6</v>
      </c>
      <c r="I391" s="141"/>
      <c r="J391" s="141">
        <f>ROUND(I391*H391,2)</f>
        <v>0</v>
      </c>
      <c r="K391" s="138" t="s">
        <v>3</v>
      </c>
      <c r="L391" s="142"/>
      <c r="M391" s="143" t="s">
        <v>3</v>
      </c>
      <c r="N391" s="144" t="s">
        <v>44</v>
      </c>
      <c r="O391" s="117">
        <v>0</v>
      </c>
      <c r="P391" s="117">
        <f>O391*H391</f>
        <v>0</v>
      </c>
      <c r="Q391" s="117">
        <v>0</v>
      </c>
      <c r="R391" s="117">
        <f>Q391*H391</f>
        <v>0</v>
      </c>
      <c r="S391" s="117">
        <v>0</v>
      </c>
      <c r="T391" s="118">
        <f>S391*H391</f>
        <v>0</v>
      </c>
      <c r="AR391" s="14" t="s">
        <v>153</v>
      </c>
      <c r="AT391" s="14" t="s">
        <v>272</v>
      </c>
      <c r="AU391" s="14" t="s">
        <v>78</v>
      </c>
      <c r="AY391" s="14" t="s">
        <v>119</v>
      </c>
      <c r="BE391" s="119">
        <f>IF(N391="základní",J391,0)</f>
        <v>0</v>
      </c>
      <c r="BF391" s="119">
        <f>IF(N391="snížená",J391,0)</f>
        <v>0</v>
      </c>
      <c r="BG391" s="119">
        <f>IF(N391="zákl. přenesená",J391,0)</f>
        <v>0</v>
      </c>
      <c r="BH391" s="119">
        <f>IF(N391="sníž. přenesená",J391,0)</f>
        <v>0</v>
      </c>
      <c r="BI391" s="119">
        <f>IF(N391="nulová",J391,0)</f>
        <v>0</v>
      </c>
      <c r="BJ391" s="14" t="s">
        <v>78</v>
      </c>
      <c r="BK391" s="119">
        <f>ROUND(I391*H391,2)</f>
        <v>0</v>
      </c>
      <c r="BL391" s="14" t="s">
        <v>134</v>
      </c>
      <c r="BM391" s="14" t="s">
        <v>588</v>
      </c>
    </row>
    <row r="392" spans="2:65" s="10" customFormat="1" x14ac:dyDescent="0.2">
      <c r="B392" s="123"/>
      <c r="D392" s="120" t="s">
        <v>165</v>
      </c>
      <c r="E392" s="124" t="s">
        <v>3</v>
      </c>
      <c r="F392" s="125" t="s">
        <v>144</v>
      </c>
      <c r="H392" s="126">
        <v>6</v>
      </c>
      <c r="L392" s="123"/>
      <c r="M392" s="127"/>
      <c r="N392" s="128"/>
      <c r="O392" s="128"/>
      <c r="P392" s="128"/>
      <c r="Q392" s="128"/>
      <c r="R392" s="128"/>
      <c r="S392" s="128"/>
      <c r="T392" s="129"/>
      <c r="AT392" s="124" t="s">
        <v>165</v>
      </c>
      <c r="AU392" s="124" t="s">
        <v>78</v>
      </c>
      <c r="AV392" s="10" t="s">
        <v>80</v>
      </c>
      <c r="AW392" s="10" t="s">
        <v>35</v>
      </c>
      <c r="AX392" s="10" t="s">
        <v>78</v>
      </c>
      <c r="AY392" s="124" t="s">
        <v>119</v>
      </c>
    </row>
    <row r="393" spans="2:65" s="11" customFormat="1" x14ac:dyDescent="0.2">
      <c r="B393" s="130"/>
      <c r="D393" s="120" t="s">
        <v>165</v>
      </c>
      <c r="E393" s="131" t="s">
        <v>3</v>
      </c>
      <c r="F393" s="132" t="s">
        <v>475</v>
      </c>
      <c r="H393" s="131" t="s">
        <v>3</v>
      </c>
      <c r="L393" s="130"/>
      <c r="M393" s="133"/>
      <c r="N393" s="134"/>
      <c r="O393" s="134"/>
      <c r="P393" s="134"/>
      <c r="Q393" s="134"/>
      <c r="R393" s="134"/>
      <c r="S393" s="134"/>
      <c r="T393" s="135"/>
      <c r="AT393" s="131" t="s">
        <v>165</v>
      </c>
      <c r="AU393" s="131" t="s">
        <v>78</v>
      </c>
      <c r="AV393" s="11" t="s">
        <v>78</v>
      </c>
      <c r="AW393" s="11" t="s">
        <v>35</v>
      </c>
      <c r="AX393" s="11" t="s">
        <v>73</v>
      </c>
      <c r="AY393" s="131" t="s">
        <v>119</v>
      </c>
    </row>
    <row r="394" spans="2:65" s="1" customFormat="1" ht="16.5" customHeight="1" x14ac:dyDescent="0.2">
      <c r="B394" s="109"/>
      <c r="C394" s="136" t="s">
        <v>589</v>
      </c>
      <c r="D394" s="136" t="s">
        <v>272</v>
      </c>
      <c r="E394" s="137" t="s">
        <v>590</v>
      </c>
      <c r="F394" s="138" t="s">
        <v>509</v>
      </c>
      <c r="G394" s="139" t="s">
        <v>205</v>
      </c>
      <c r="H394" s="140">
        <v>3</v>
      </c>
      <c r="I394" s="141"/>
      <c r="J394" s="141">
        <f>ROUND(I394*H394,2)</f>
        <v>0</v>
      </c>
      <c r="K394" s="138" t="s">
        <v>3</v>
      </c>
      <c r="L394" s="142"/>
      <c r="M394" s="143" t="s">
        <v>3</v>
      </c>
      <c r="N394" s="144" t="s">
        <v>44</v>
      </c>
      <c r="O394" s="117">
        <v>0</v>
      </c>
      <c r="P394" s="117">
        <f>O394*H394</f>
        <v>0</v>
      </c>
      <c r="Q394" s="117">
        <v>0</v>
      </c>
      <c r="R394" s="117">
        <f>Q394*H394</f>
        <v>0</v>
      </c>
      <c r="S394" s="117">
        <v>0</v>
      </c>
      <c r="T394" s="118">
        <f>S394*H394</f>
        <v>0</v>
      </c>
      <c r="AR394" s="14" t="s">
        <v>153</v>
      </c>
      <c r="AT394" s="14" t="s">
        <v>272</v>
      </c>
      <c r="AU394" s="14" t="s">
        <v>78</v>
      </c>
      <c r="AY394" s="14" t="s">
        <v>119</v>
      </c>
      <c r="BE394" s="119">
        <f>IF(N394="základní",J394,0)</f>
        <v>0</v>
      </c>
      <c r="BF394" s="119">
        <f>IF(N394="snížená",J394,0)</f>
        <v>0</v>
      </c>
      <c r="BG394" s="119">
        <f>IF(N394="zákl. přenesená",J394,0)</f>
        <v>0</v>
      </c>
      <c r="BH394" s="119">
        <f>IF(N394="sníž. přenesená",J394,0)</f>
        <v>0</v>
      </c>
      <c r="BI394" s="119">
        <f>IF(N394="nulová",J394,0)</f>
        <v>0</v>
      </c>
      <c r="BJ394" s="14" t="s">
        <v>78</v>
      </c>
      <c r="BK394" s="119">
        <f>ROUND(I394*H394,2)</f>
        <v>0</v>
      </c>
      <c r="BL394" s="14" t="s">
        <v>134</v>
      </c>
      <c r="BM394" s="14" t="s">
        <v>591</v>
      </c>
    </row>
    <row r="395" spans="2:65" s="10" customFormat="1" x14ac:dyDescent="0.2">
      <c r="B395" s="123"/>
      <c r="D395" s="120" t="s">
        <v>165</v>
      </c>
      <c r="E395" s="124" t="s">
        <v>3</v>
      </c>
      <c r="F395" s="125" t="s">
        <v>130</v>
      </c>
      <c r="H395" s="126">
        <v>3</v>
      </c>
      <c r="L395" s="123"/>
      <c r="M395" s="127"/>
      <c r="N395" s="128"/>
      <c r="O395" s="128"/>
      <c r="P395" s="128"/>
      <c r="Q395" s="128"/>
      <c r="R395" s="128"/>
      <c r="S395" s="128"/>
      <c r="T395" s="129"/>
      <c r="AT395" s="124" t="s">
        <v>165</v>
      </c>
      <c r="AU395" s="124" t="s">
        <v>78</v>
      </c>
      <c r="AV395" s="10" t="s">
        <v>80</v>
      </c>
      <c r="AW395" s="10" t="s">
        <v>35</v>
      </c>
      <c r="AX395" s="10" t="s">
        <v>78</v>
      </c>
      <c r="AY395" s="124" t="s">
        <v>119</v>
      </c>
    </row>
    <row r="396" spans="2:65" s="11" customFormat="1" x14ac:dyDescent="0.2">
      <c r="B396" s="130"/>
      <c r="D396" s="120" t="s">
        <v>165</v>
      </c>
      <c r="E396" s="131" t="s">
        <v>3</v>
      </c>
      <c r="F396" s="132" t="s">
        <v>475</v>
      </c>
      <c r="H396" s="131" t="s">
        <v>3</v>
      </c>
      <c r="L396" s="130"/>
      <c r="M396" s="133"/>
      <c r="N396" s="134"/>
      <c r="O396" s="134"/>
      <c r="P396" s="134"/>
      <c r="Q396" s="134"/>
      <c r="R396" s="134"/>
      <c r="S396" s="134"/>
      <c r="T396" s="135"/>
      <c r="AT396" s="131" t="s">
        <v>165</v>
      </c>
      <c r="AU396" s="131" t="s">
        <v>78</v>
      </c>
      <c r="AV396" s="11" t="s">
        <v>78</v>
      </c>
      <c r="AW396" s="11" t="s">
        <v>35</v>
      </c>
      <c r="AX396" s="11" t="s">
        <v>73</v>
      </c>
      <c r="AY396" s="131" t="s">
        <v>119</v>
      </c>
    </row>
    <row r="397" spans="2:65" s="1" customFormat="1" ht="16.5" customHeight="1" x14ac:dyDescent="0.2">
      <c r="B397" s="109"/>
      <c r="C397" s="136" t="s">
        <v>592</v>
      </c>
      <c r="D397" s="136" t="s">
        <v>272</v>
      </c>
      <c r="E397" s="137" t="s">
        <v>593</v>
      </c>
      <c r="F397" s="138" t="s">
        <v>556</v>
      </c>
      <c r="G397" s="139" t="s">
        <v>205</v>
      </c>
      <c r="H397" s="140">
        <v>3</v>
      </c>
      <c r="I397" s="141"/>
      <c r="J397" s="141">
        <f>ROUND(I397*H397,2)</f>
        <v>0</v>
      </c>
      <c r="K397" s="138" t="s">
        <v>3</v>
      </c>
      <c r="L397" s="142"/>
      <c r="M397" s="143" t="s">
        <v>3</v>
      </c>
      <c r="N397" s="144" t="s">
        <v>44</v>
      </c>
      <c r="O397" s="117">
        <v>0</v>
      </c>
      <c r="P397" s="117">
        <f>O397*H397</f>
        <v>0</v>
      </c>
      <c r="Q397" s="117">
        <v>0</v>
      </c>
      <c r="R397" s="117">
        <f>Q397*H397</f>
        <v>0</v>
      </c>
      <c r="S397" s="117">
        <v>0</v>
      </c>
      <c r="T397" s="118">
        <f>S397*H397</f>
        <v>0</v>
      </c>
      <c r="AR397" s="14" t="s">
        <v>153</v>
      </c>
      <c r="AT397" s="14" t="s">
        <v>272</v>
      </c>
      <c r="AU397" s="14" t="s">
        <v>78</v>
      </c>
      <c r="AY397" s="14" t="s">
        <v>119</v>
      </c>
      <c r="BE397" s="119">
        <f>IF(N397="základní",J397,0)</f>
        <v>0</v>
      </c>
      <c r="BF397" s="119">
        <f>IF(N397="snížená",J397,0)</f>
        <v>0</v>
      </c>
      <c r="BG397" s="119">
        <f>IF(N397="zákl. přenesená",J397,0)</f>
        <v>0</v>
      </c>
      <c r="BH397" s="119">
        <f>IF(N397="sníž. přenesená",J397,0)</f>
        <v>0</v>
      </c>
      <c r="BI397" s="119">
        <f>IF(N397="nulová",J397,0)</f>
        <v>0</v>
      </c>
      <c r="BJ397" s="14" t="s">
        <v>78</v>
      </c>
      <c r="BK397" s="119">
        <f>ROUND(I397*H397,2)</f>
        <v>0</v>
      </c>
      <c r="BL397" s="14" t="s">
        <v>134</v>
      </c>
      <c r="BM397" s="14" t="s">
        <v>594</v>
      </c>
    </row>
    <row r="398" spans="2:65" s="10" customFormat="1" x14ac:dyDescent="0.2">
      <c r="B398" s="123"/>
      <c r="D398" s="120" t="s">
        <v>165</v>
      </c>
      <c r="E398" s="124" t="s">
        <v>3</v>
      </c>
      <c r="F398" s="125" t="s">
        <v>130</v>
      </c>
      <c r="H398" s="126">
        <v>3</v>
      </c>
      <c r="L398" s="123"/>
      <c r="M398" s="127"/>
      <c r="N398" s="128"/>
      <c r="O398" s="128"/>
      <c r="P398" s="128"/>
      <c r="Q398" s="128"/>
      <c r="R398" s="128"/>
      <c r="S398" s="128"/>
      <c r="T398" s="129"/>
      <c r="AT398" s="124" t="s">
        <v>165</v>
      </c>
      <c r="AU398" s="124" t="s">
        <v>78</v>
      </c>
      <c r="AV398" s="10" t="s">
        <v>80</v>
      </c>
      <c r="AW398" s="10" t="s">
        <v>35</v>
      </c>
      <c r="AX398" s="10" t="s">
        <v>78</v>
      </c>
      <c r="AY398" s="124" t="s">
        <v>119</v>
      </c>
    </row>
    <row r="399" spans="2:65" s="11" customFormat="1" x14ac:dyDescent="0.2">
      <c r="B399" s="130"/>
      <c r="D399" s="120" t="s">
        <v>165</v>
      </c>
      <c r="E399" s="131" t="s">
        <v>3</v>
      </c>
      <c r="F399" s="132" t="s">
        <v>475</v>
      </c>
      <c r="H399" s="131" t="s">
        <v>3</v>
      </c>
      <c r="L399" s="130"/>
      <c r="M399" s="133"/>
      <c r="N399" s="134"/>
      <c r="O399" s="134"/>
      <c r="P399" s="134"/>
      <c r="Q399" s="134"/>
      <c r="R399" s="134"/>
      <c r="S399" s="134"/>
      <c r="T399" s="135"/>
      <c r="AT399" s="131" t="s">
        <v>165</v>
      </c>
      <c r="AU399" s="131" t="s">
        <v>78</v>
      </c>
      <c r="AV399" s="11" t="s">
        <v>78</v>
      </c>
      <c r="AW399" s="11" t="s">
        <v>35</v>
      </c>
      <c r="AX399" s="11" t="s">
        <v>73</v>
      </c>
      <c r="AY399" s="131" t="s">
        <v>119</v>
      </c>
    </row>
    <row r="400" spans="2:65" s="1" customFormat="1" ht="16.5" customHeight="1" x14ac:dyDescent="0.2">
      <c r="B400" s="109"/>
      <c r="C400" s="136" t="s">
        <v>595</v>
      </c>
      <c r="D400" s="136" t="s">
        <v>272</v>
      </c>
      <c r="E400" s="137" t="s">
        <v>596</v>
      </c>
      <c r="F400" s="138" t="s">
        <v>556</v>
      </c>
      <c r="G400" s="139" t="s">
        <v>205</v>
      </c>
      <c r="H400" s="140">
        <v>3</v>
      </c>
      <c r="I400" s="141"/>
      <c r="J400" s="141">
        <f>ROUND(I400*H400,2)</f>
        <v>0</v>
      </c>
      <c r="K400" s="138" t="s">
        <v>3</v>
      </c>
      <c r="L400" s="142"/>
      <c r="M400" s="143" t="s">
        <v>3</v>
      </c>
      <c r="N400" s="144" t="s">
        <v>44</v>
      </c>
      <c r="O400" s="117">
        <v>0</v>
      </c>
      <c r="P400" s="117">
        <f>O400*H400</f>
        <v>0</v>
      </c>
      <c r="Q400" s="117">
        <v>0</v>
      </c>
      <c r="R400" s="117">
        <f>Q400*H400</f>
        <v>0</v>
      </c>
      <c r="S400" s="117">
        <v>0</v>
      </c>
      <c r="T400" s="118">
        <f>S400*H400</f>
        <v>0</v>
      </c>
      <c r="AR400" s="14" t="s">
        <v>153</v>
      </c>
      <c r="AT400" s="14" t="s">
        <v>272</v>
      </c>
      <c r="AU400" s="14" t="s">
        <v>78</v>
      </c>
      <c r="AY400" s="14" t="s">
        <v>119</v>
      </c>
      <c r="BE400" s="119">
        <f>IF(N400="základní",J400,0)</f>
        <v>0</v>
      </c>
      <c r="BF400" s="119">
        <f>IF(N400="snížená",J400,0)</f>
        <v>0</v>
      </c>
      <c r="BG400" s="119">
        <f>IF(N400="zákl. přenesená",J400,0)</f>
        <v>0</v>
      </c>
      <c r="BH400" s="119">
        <f>IF(N400="sníž. přenesená",J400,0)</f>
        <v>0</v>
      </c>
      <c r="BI400" s="119">
        <f>IF(N400="nulová",J400,0)</f>
        <v>0</v>
      </c>
      <c r="BJ400" s="14" t="s">
        <v>78</v>
      </c>
      <c r="BK400" s="119">
        <f>ROUND(I400*H400,2)</f>
        <v>0</v>
      </c>
      <c r="BL400" s="14" t="s">
        <v>134</v>
      </c>
      <c r="BM400" s="14" t="s">
        <v>597</v>
      </c>
    </row>
    <row r="401" spans="2:65" s="10" customFormat="1" x14ac:dyDescent="0.2">
      <c r="B401" s="123"/>
      <c r="D401" s="120" t="s">
        <v>165</v>
      </c>
      <c r="E401" s="124" t="s">
        <v>3</v>
      </c>
      <c r="F401" s="125" t="s">
        <v>130</v>
      </c>
      <c r="H401" s="126">
        <v>3</v>
      </c>
      <c r="L401" s="123"/>
      <c r="M401" s="127"/>
      <c r="N401" s="128"/>
      <c r="O401" s="128"/>
      <c r="P401" s="128"/>
      <c r="Q401" s="128"/>
      <c r="R401" s="128"/>
      <c r="S401" s="128"/>
      <c r="T401" s="129"/>
      <c r="AT401" s="124" t="s">
        <v>165</v>
      </c>
      <c r="AU401" s="124" t="s">
        <v>78</v>
      </c>
      <c r="AV401" s="10" t="s">
        <v>80</v>
      </c>
      <c r="AW401" s="10" t="s">
        <v>35</v>
      </c>
      <c r="AX401" s="10" t="s">
        <v>78</v>
      </c>
      <c r="AY401" s="124" t="s">
        <v>119</v>
      </c>
    </row>
    <row r="402" spans="2:65" s="11" customFormat="1" x14ac:dyDescent="0.2">
      <c r="B402" s="130"/>
      <c r="D402" s="120" t="s">
        <v>165</v>
      </c>
      <c r="E402" s="131" t="s">
        <v>3</v>
      </c>
      <c r="F402" s="132" t="s">
        <v>475</v>
      </c>
      <c r="H402" s="131" t="s">
        <v>3</v>
      </c>
      <c r="L402" s="130"/>
      <c r="M402" s="133"/>
      <c r="N402" s="134"/>
      <c r="O402" s="134"/>
      <c r="P402" s="134"/>
      <c r="Q402" s="134"/>
      <c r="R402" s="134"/>
      <c r="S402" s="134"/>
      <c r="T402" s="135"/>
      <c r="AT402" s="131" t="s">
        <v>165</v>
      </c>
      <c r="AU402" s="131" t="s">
        <v>78</v>
      </c>
      <c r="AV402" s="11" t="s">
        <v>78</v>
      </c>
      <c r="AW402" s="11" t="s">
        <v>35</v>
      </c>
      <c r="AX402" s="11" t="s">
        <v>73</v>
      </c>
      <c r="AY402" s="131" t="s">
        <v>119</v>
      </c>
    </row>
    <row r="403" spans="2:65" s="1" customFormat="1" ht="16.5" customHeight="1" x14ac:dyDescent="0.2">
      <c r="B403" s="109"/>
      <c r="C403" s="136" t="s">
        <v>548</v>
      </c>
      <c r="D403" s="136" t="s">
        <v>272</v>
      </c>
      <c r="E403" s="137" t="s">
        <v>598</v>
      </c>
      <c r="F403" s="138" t="s">
        <v>501</v>
      </c>
      <c r="G403" s="139" t="s">
        <v>205</v>
      </c>
      <c r="H403" s="140">
        <v>3</v>
      </c>
      <c r="I403" s="141"/>
      <c r="J403" s="141">
        <f>ROUND(I403*H403,2)</f>
        <v>0</v>
      </c>
      <c r="K403" s="138" t="s">
        <v>3</v>
      </c>
      <c r="L403" s="142"/>
      <c r="M403" s="143" t="s">
        <v>3</v>
      </c>
      <c r="N403" s="144" t="s">
        <v>44</v>
      </c>
      <c r="O403" s="117">
        <v>0</v>
      </c>
      <c r="P403" s="117">
        <f>O403*H403</f>
        <v>0</v>
      </c>
      <c r="Q403" s="117">
        <v>0</v>
      </c>
      <c r="R403" s="117">
        <f>Q403*H403</f>
        <v>0</v>
      </c>
      <c r="S403" s="117">
        <v>0</v>
      </c>
      <c r="T403" s="118">
        <f>S403*H403</f>
        <v>0</v>
      </c>
      <c r="AR403" s="14" t="s">
        <v>153</v>
      </c>
      <c r="AT403" s="14" t="s">
        <v>272</v>
      </c>
      <c r="AU403" s="14" t="s">
        <v>78</v>
      </c>
      <c r="AY403" s="14" t="s">
        <v>119</v>
      </c>
      <c r="BE403" s="119">
        <f>IF(N403="základní",J403,0)</f>
        <v>0</v>
      </c>
      <c r="BF403" s="119">
        <f>IF(N403="snížená",J403,0)</f>
        <v>0</v>
      </c>
      <c r="BG403" s="119">
        <f>IF(N403="zákl. přenesená",J403,0)</f>
        <v>0</v>
      </c>
      <c r="BH403" s="119">
        <f>IF(N403="sníž. přenesená",J403,0)</f>
        <v>0</v>
      </c>
      <c r="BI403" s="119">
        <f>IF(N403="nulová",J403,0)</f>
        <v>0</v>
      </c>
      <c r="BJ403" s="14" t="s">
        <v>78</v>
      </c>
      <c r="BK403" s="119">
        <f>ROUND(I403*H403,2)</f>
        <v>0</v>
      </c>
      <c r="BL403" s="14" t="s">
        <v>134</v>
      </c>
      <c r="BM403" s="14" t="s">
        <v>599</v>
      </c>
    </row>
    <row r="404" spans="2:65" s="10" customFormat="1" x14ac:dyDescent="0.2">
      <c r="B404" s="123"/>
      <c r="D404" s="120" t="s">
        <v>165</v>
      </c>
      <c r="E404" s="124" t="s">
        <v>3</v>
      </c>
      <c r="F404" s="125" t="s">
        <v>130</v>
      </c>
      <c r="H404" s="126">
        <v>3</v>
      </c>
      <c r="L404" s="123"/>
      <c r="M404" s="127"/>
      <c r="N404" s="128"/>
      <c r="O404" s="128"/>
      <c r="P404" s="128"/>
      <c r="Q404" s="128"/>
      <c r="R404" s="128"/>
      <c r="S404" s="128"/>
      <c r="T404" s="129"/>
      <c r="AT404" s="124" t="s">
        <v>165</v>
      </c>
      <c r="AU404" s="124" t="s">
        <v>78</v>
      </c>
      <c r="AV404" s="10" t="s">
        <v>80</v>
      </c>
      <c r="AW404" s="10" t="s">
        <v>35</v>
      </c>
      <c r="AX404" s="10" t="s">
        <v>78</v>
      </c>
      <c r="AY404" s="124" t="s">
        <v>119</v>
      </c>
    </row>
    <row r="405" spans="2:65" s="11" customFormat="1" x14ac:dyDescent="0.2">
      <c r="B405" s="130"/>
      <c r="D405" s="120" t="s">
        <v>165</v>
      </c>
      <c r="E405" s="131" t="s">
        <v>3</v>
      </c>
      <c r="F405" s="132" t="s">
        <v>475</v>
      </c>
      <c r="H405" s="131" t="s">
        <v>3</v>
      </c>
      <c r="L405" s="130"/>
      <c r="M405" s="133"/>
      <c r="N405" s="134"/>
      <c r="O405" s="134"/>
      <c r="P405" s="134"/>
      <c r="Q405" s="134"/>
      <c r="R405" s="134"/>
      <c r="S405" s="134"/>
      <c r="T405" s="135"/>
      <c r="AT405" s="131" t="s">
        <v>165</v>
      </c>
      <c r="AU405" s="131" t="s">
        <v>78</v>
      </c>
      <c r="AV405" s="11" t="s">
        <v>78</v>
      </c>
      <c r="AW405" s="11" t="s">
        <v>35</v>
      </c>
      <c r="AX405" s="11" t="s">
        <v>73</v>
      </c>
      <c r="AY405" s="131" t="s">
        <v>119</v>
      </c>
    </row>
    <row r="406" spans="2:65" s="1" customFormat="1" ht="16.5" customHeight="1" x14ac:dyDescent="0.2">
      <c r="B406" s="109"/>
      <c r="C406" s="136" t="s">
        <v>600</v>
      </c>
      <c r="D406" s="136" t="s">
        <v>272</v>
      </c>
      <c r="E406" s="137" t="s">
        <v>601</v>
      </c>
      <c r="F406" s="138" t="s">
        <v>602</v>
      </c>
      <c r="G406" s="139" t="s">
        <v>205</v>
      </c>
      <c r="H406" s="140">
        <v>6</v>
      </c>
      <c r="I406" s="141"/>
      <c r="J406" s="141">
        <f>ROUND(I406*H406,2)</f>
        <v>0</v>
      </c>
      <c r="K406" s="138" t="s">
        <v>3</v>
      </c>
      <c r="L406" s="142"/>
      <c r="M406" s="143" t="s">
        <v>3</v>
      </c>
      <c r="N406" s="144" t="s">
        <v>44</v>
      </c>
      <c r="O406" s="117">
        <v>0</v>
      </c>
      <c r="P406" s="117">
        <f>O406*H406</f>
        <v>0</v>
      </c>
      <c r="Q406" s="117">
        <v>0</v>
      </c>
      <c r="R406" s="117">
        <f>Q406*H406</f>
        <v>0</v>
      </c>
      <c r="S406" s="117">
        <v>0</v>
      </c>
      <c r="T406" s="118">
        <f>S406*H406</f>
        <v>0</v>
      </c>
      <c r="AR406" s="14" t="s">
        <v>153</v>
      </c>
      <c r="AT406" s="14" t="s">
        <v>272</v>
      </c>
      <c r="AU406" s="14" t="s">
        <v>78</v>
      </c>
      <c r="AY406" s="14" t="s">
        <v>119</v>
      </c>
      <c r="BE406" s="119">
        <f>IF(N406="základní",J406,0)</f>
        <v>0</v>
      </c>
      <c r="BF406" s="119">
        <f>IF(N406="snížená",J406,0)</f>
        <v>0</v>
      </c>
      <c r="BG406" s="119">
        <f>IF(N406="zákl. přenesená",J406,0)</f>
        <v>0</v>
      </c>
      <c r="BH406" s="119">
        <f>IF(N406="sníž. přenesená",J406,0)</f>
        <v>0</v>
      </c>
      <c r="BI406" s="119">
        <f>IF(N406="nulová",J406,0)</f>
        <v>0</v>
      </c>
      <c r="BJ406" s="14" t="s">
        <v>78</v>
      </c>
      <c r="BK406" s="119">
        <f>ROUND(I406*H406,2)</f>
        <v>0</v>
      </c>
      <c r="BL406" s="14" t="s">
        <v>134</v>
      </c>
      <c r="BM406" s="14" t="s">
        <v>603</v>
      </c>
    </row>
    <row r="407" spans="2:65" s="10" customFormat="1" x14ac:dyDescent="0.2">
      <c r="B407" s="123"/>
      <c r="D407" s="120" t="s">
        <v>165</v>
      </c>
      <c r="E407" s="124" t="s">
        <v>3</v>
      </c>
      <c r="F407" s="125" t="s">
        <v>144</v>
      </c>
      <c r="H407" s="126">
        <v>6</v>
      </c>
      <c r="L407" s="123"/>
      <c r="M407" s="127"/>
      <c r="N407" s="128"/>
      <c r="O407" s="128"/>
      <c r="P407" s="128"/>
      <c r="Q407" s="128"/>
      <c r="R407" s="128"/>
      <c r="S407" s="128"/>
      <c r="T407" s="129"/>
      <c r="AT407" s="124" t="s">
        <v>165</v>
      </c>
      <c r="AU407" s="124" t="s">
        <v>78</v>
      </c>
      <c r="AV407" s="10" t="s">
        <v>80</v>
      </c>
      <c r="AW407" s="10" t="s">
        <v>35</v>
      </c>
      <c r="AX407" s="10" t="s">
        <v>78</v>
      </c>
      <c r="AY407" s="124" t="s">
        <v>119</v>
      </c>
    </row>
    <row r="408" spans="2:65" s="11" customFormat="1" x14ac:dyDescent="0.2">
      <c r="B408" s="130"/>
      <c r="D408" s="120" t="s">
        <v>165</v>
      </c>
      <c r="E408" s="131" t="s">
        <v>3</v>
      </c>
      <c r="F408" s="132" t="s">
        <v>475</v>
      </c>
      <c r="H408" s="131" t="s">
        <v>3</v>
      </c>
      <c r="L408" s="130"/>
      <c r="M408" s="133"/>
      <c r="N408" s="134"/>
      <c r="O408" s="134"/>
      <c r="P408" s="134"/>
      <c r="Q408" s="134"/>
      <c r="R408" s="134"/>
      <c r="S408" s="134"/>
      <c r="T408" s="135"/>
      <c r="AT408" s="131" t="s">
        <v>165</v>
      </c>
      <c r="AU408" s="131" t="s">
        <v>78</v>
      </c>
      <c r="AV408" s="11" t="s">
        <v>78</v>
      </c>
      <c r="AW408" s="11" t="s">
        <v>35</v>
      </c>
      <c r="AX408" s="11" t="s">
        <v>73</v>
      </c>
      <c r="AY408" s="131" t="s">
        <v>119</v>
      </c>
    </row>
    <row r="409" spans="2:65" s="1" customFormat="1" ht="16.5" customHeight="1" x14ac:dyDescent="0.2">
      <c r="B409" s="109"/>
      <c r="C409" s="136" t="s">
        <v>604</v>
      </c>
      <c r="D409" s="136" t="s">
        <v>272</v>
      </c>
      <c r="E409" s="137" t="s">
        <v>605</v>
      </c>
      <c r="F409" s="138" t="s">
        <v>606</v>
      </c>
      <c r="G409" s="139" t="s">
        <v>205</v>
      </c>
      <c r="H409" s="140">
        <v>594</v>
      </c>
      <c r="I409" s="141"/>
      <c r="J409" s="141">
        <f>ROUND(I409*H409,2)</f>
        <v>0</v>
      </c>
      <c r="K409" s="138" t="s">
        <v>3</v>
      </c>
      <c r="L409" s="142"/>
      <c r="M409" s="143" t="s">
        <v>3</v>
      </c>
      <c r="N409" s="144" t="s">
        <v>44</v>
      </c>
      <c r="O409" s="117">
        <v>0</v>
      </c>
      <c r="P409" s="117">
        <f>O409*H409</f>
        <v>0</v>
      </c>
      <c r="Q409" s="117">
        <v>0</v>
      </c>
      <c r="R409" s="117">
        <f>Q409*H409</f>
        <v>0</v>
      </c>
      <c r="S409" s="117">
        <v>0</v>
      </c>
      <c r="T409" s="118">
        <f>S409*H409</f>
        <v>0</v>
      </c>
      <c r="AR409" s="14" t="s">
        <v>153</v>
      </c>
      <c r="AT409" s="14" t="s">
        <v>272</v>
      </c>
      <c r="AU409" s="14" t="s">
        <v>78</v>
      </c>
      <c r="AY409" s="14" t="s">
        <v>119</v>
      </c>
      <c r="BE409" s="119">
        <f>IF(N409="základní",J409,0)</f>
        <v>0</v>
      </c>
      <c r="BF409" s="119">
        <f>IF(N409="snížená",J409,0)</f>
        <v>0</v>
      </c>
      <c r="BG409" s="119">
        <f>IF(N409="zákl. přenesená",J409,0)</f>
        <v>0</v>
      </c>
      <c r="BH409" s="119">
        <f>IF(N409="sníž. přenesená",J409,0)</f>
        <v>0</v>
      </c>
      <c r="BI409" s="119">
        <f>IF(N409="nulová",J409,0)</f>
        <v>0</v>
      </c>
      <c r="BJ409" s="14" t="s">
        <v>78</v>
      </c>
      <c r="BK409" s="119">
        <f>ROUND(I409*H409,2)</f>
        <v>0</v>
      </c>
      <c r="BL409" s="14" t="s">
        <v>134</v>
      </c>
      <c r="BM409" s="14" t="s">
        <v>607</v>
      </c>
    </row>
    <row r="410" spans="2:65" s="10" customFormat="1" x14ac:dyDescent="0.2">
      <c r="B410" s="123"/>
      <c r="D410" s="120" t="s">
        <v>165</v>
      </c>
      <c r="E410" s="124" t="s">
        <v>3</v>
      </c>
      <c r="F410" s="125" t="s">
        <v>452</v>
      </c>
      <c r="H410" s="126">
        <v>594</v>
      </c>
      <c r="L410" s="123"/>
      <c r="M410" s="127"/>
      <c r="N410" s="128"/>
      <c r="O410" s="128"/>
      <c r="P410" s="128"/>
      <c r="Q410" s="128"/>
      <c r="R410" s="128"/>
      <c r="S410" s="128"/>
      <c r="T410" s="129"/>
      <c r="AT410" s="124" t="s">
        <v>165</v>
      </c>
      <c r="AU410" s="124" t="s">
        <v>78</v>
      </c>
      <c r="AV410" s="10" t="s">
        <v>80</v>
      </c>
      <c r="AW410" s="10" t="s">
        <v>35</v>
      </c>
      <c r="AX410" s="10" t="s">
        <v>78</v>
      </c>
      <c r="AY410" s="124" t="s">
        <v>119</v>
      </c>
    </row>
    <row r="411" spans="2:65" s="11" customFormat="1" x14ac:dyDescent="0.2">
      <c r="B411" s="130"/>
      <c r="D411" s="120" t="s">
        <v>165</v>
      </c>
      <c r="E411" s="131" t="s">
        <v>3</v>
      </c>
      <c r="F411" s="132" t="s">
        <v>475</v>
      </c>
      <c r="H411" s="131" t="s">
        <v>3</v>
      </c>
      <c r="L411" s="130"/>
      <c r="M411" s="133"/>
      <c r="N411" s="134"/>
      <c r="O411" s="134"/>
      <c r="P411" s="134"/>
      <c r="Q411" s="134"/>
      <c r="R411" s="134"/>
      <c r="S411" s="134"/>
      <c r="T411" s="135"/>
      <c r="AT411" s="131" t="s">
        <v>165</v>
      </c>
      <c r="AU411" s="131" t="s">
        <v>78</v>
      </c>
      <c r="AV411" s="11" t="s">
        <v>78</v>
      </c>
      <c r="AW411" s="11" t="s">
        <v>35</v>
      </c>
      <c r="AX411" s="11" t="s">
        <v>73</v>
      </c>
      <c r="AY411" s="131" t="s">
        <v>119</v>
      </c>
    </row>
    <row r="412" spans="2:65" s="1" customFormat="1" ht="16.5" customHeight="1" x14ac:dyDescent="0.2">
      <c r="B412" s="109"/>
      <c r="C412" s="136" t="s">
        <v>608</v>
      </c>
      <c r="D412" s="136" t="s">
        <v>272</v>
      </c>
      <c r="E412" s="137" t="s">
        <v>609</v>
      </c>
      <c r="F412" s="138" t="s">
        <v>610</v>
      </c>
      <c r="G412" s="139" t="s">
        <v>205</v>
      </c>
      <c r="H412" s="140">
        <v>200</v>
      </c>
      <c r="I412" s="141"/>
      <c r="J412" s="141">
        <f>ROUND(I412*H412,2)</f>
        <v>0</v>
      </c>
      <c r="K412" s="138" t="s">
        <v>3</v>
      </c>
      <c r="L412" s="142"/>
      <c r="M412" s="143" t="s">
        <v>3</v>
      </c>
      <c r="N412" s="144" t="s">
        <v>44</v>
      </c>
      <c r="O412" s="117">
        <v>0</v>
      </c>
      <c r="P412" s="117">
        <f>O412*H412</f>
        <v>0</v>
      </c>
      <c r="Q412" s="117">
        <v>0</v>
      </c>
      <c r="R412" s="117">
        <f>Q412*H412</f>
        <v>0</v>
      </c>
      <c r="S412" s="117">
        <v>0</v>
      </c>
      <c r="T412" s="118">
        <f>S412*H412</f>
        <v>0</v>
      </c>
      <c r="AR412" s="14" t="s">
        <v>153</v>
      </c>
      <c r="AT412" s="14" t="s">
        <v>272</v>
      </c>
      <c r="AU412" s="14" t="s">
        <v>78</v>
      </c>
      <c r="AY412" s="14" t="s">
        <v>119</v>
      </c>
      <c r="BE412" s="119">
        <f>IF(N412="základní",J412,0)</f>
        <v>0</v>
      </c>
      <c r="BF412" s="119">
        <f>IF(N412="snížená",J412,0)</f>
        <v>0</v>
      </c>
      <c r="BG412" s="119">
        <f>IF(N412="zákl. přenesená",J412,0)</f>
        <v>0</v>
      </c>
      <c r="BH412" s="119">
        <f>IF(N412="sníž. přenesená",J412,0)</f>
        <v>0</v>
      </c>
      <c r="BI412" s="119">
        <f>IF(N412="nulová",J412,0)</f>
        <v>0</v>
      </c>
      <c r="BJ412" s="14" t="s">
        <v>78</v>
      </c>
      <c r="BK412" s="119">
        <f>ROUND(I412*H412,2)</f>
        <v>0</v>
      </c>
      <c r="BL412" s="14" t="s">
        <v>134</v>
      </c>
      <c r="BM412" s="14" t="s">
        <v>611</v>
      </c>
    </row>
    <row r="413" spans="2:65" s="10" customFormat="1" x14ac:dyDescent="0.2">
      <c r="B413" s="123"/>
      <c r="D413" s="120" t="s">
        <v>165</v>
      </c>
      <c r="E413" s="124" t="s">
        <v>3</v>
      </c>
      <c r="F413" s="125" t="s">
        <v>612</v>
      </c>
      <c r="H413" s="126">
        <v>200</v>
      </c>
      <c r="L413" s="123"/>
      <c r="M413" s="127"/>
      <c r="N413" s="128"/>
      <c r="O413" s="128"/>
      <c r="P413" s="128"/>
      <c r="Q413" s="128"/>
      <c r="R413" s="128"/>
      <c r="S413" s="128"/>
      <c r="T413" s="129"/>
      <c r="AT413" s="124" t="s">
        <v>165</v>
      </c>
      <c r="AU413" s="124" t="s">
        <v>78</v>
      </c>
      <c r="AV413" s="10" t="s">
        <v>80</v>
      </c>
      <c r="AW413" s="10" t="s">
        <v>35</v>
      </c>
      <c r="AX413" s="10" t="s">
        <v>78</v>
      </c>
      <c r="AY413" s="124" t="s">
        <v>119</v>
      </c>
    </row>
    <row r="414" spans="2:65" s="11" customFormat="1" x14ac:dyDescent="0.2">
      <c r="B414" s="130"/>
      <c r="D414" s="120" t="s">
        <v>165</v>
      </c>
      <c r="E414" s="131" t="s">
        <v>3</v>
      </c>
      <c r="F414" s="132" t="s">
        <v>475</v>
      </c>
      <c r="H414" s="131" t="s">
        <v>3</v>
      </c>
      <c r="L414" s="130"/>
      <c r="M414" s="133"/>
      <c r="N414" s="134"/>
      <c r="O414" s="134"/>
      <c r="P414" s="134"/>
      <c r="Q414" s="134"/>
      <c r="R414" s="134"/>
      <c r="S414" s="134"/>
      <c r="T414" s="135"/>
      <c r="AT414" s="131" t="s">
        <v>165</v>
      </c>
      <c r="AU414" s="131" t="s">
        <v>78</v>
      </c>
      <c r="AV414" s="11" t="s">
        <v>78</v>
      </c>
      <c r="AW414" s="11" t="s">
        <v>35</v>
      </c>
      <c r="AX414" s="11" t="s">
        <v>73</v>
      </c>
      <c r="AY414" s="131" t="s">
        <v>119</v>
      </c>
    </row>
    <row r="415" spans="2:65" s="1" customFormat="1" ht="16.5" customHeight="1" x14ac:dyDescent="0.2">
      <c r="B415" s="109"/>
      <c r="C415" s="136" t="s">
        <v>613</v>
      </c>
      <c r="D415" s="136" t="s">
        <v>272</v>
      </c>
      <c r="E415" s="137" t="s">
        <v>614</v>
      </c>
      <c r="F415" s="138" t="s">
        <v>610</v>
      </c>
      <c r="G415" s="139" t="s">
        <v>205</v>
      </c>
      <c r="H415" s="140">
        <v>8</v>
      </c>
      <c r="I415" s="141"/>
      <c r="J415" s="141">
        <f>ROUND(I415*H415,2)</f>
        <v>0</v>
      </c>
      <c r="K415" s="138" t="s">
        <v>3</v>
      </c>
      <c r="L415" s="142"/>
      <c r="M415" s="143" t="s">
        <v>3</v>
      </c>
      <c r="N415" s="144" t="s">
        <v>44</v>
      </c>
      <c r="O415" s="117">
        <v>0</v>
      </c>
      <c r="P415" s="117">
        <f>O415*H415</f>
        <v>0</v>
      </c>
      <c r="Q415" s="117">
        <v>0</v>
      </c>
      <c r="R415" s="117">
        <f>Q415*H415</f>
        <v>0</v>
      </c>
      <c r="S415" s="117">
        <v>0</v>
      </c>
      <c r="T415" s="118">
        <f>S415*H415</f>
        <v>0</v>
      </c>
      <c r="AR415" s="14" t="s">
        <v>153</v>
      </c>
      <c r="AT415" s="14" t="s">
        <v>272</v>
      </c>
      <c r="AU415" s="14" t="s">
        <v>78</v>
      </c>
      <c r="AY415" s="14" t="s">
        <v>119</v>
      </c>
      <c r="BE415" s="119">
        <f>IF(N415="základní",J415,0)</f>
        <v>0</v>
      </c>
      <c r="BF415" s="119">
        <f>IF(N415="snížená",J415,0)</f>
        <v>0</v>
      </c>
      <c r="BG415" s="119">
        <f>IF(N415="zákl. přenesená",J415,0)</f>
        <v>0</v>
      </c>
      <c r="BH415" s="119">
        <f>IF(N415="sníž. přenesená",J415,0)</f>
        <v>0</v>
      </c>
      <c r="BI415" s="119">
        <f>IF(N415="nulová",J415,0)</f>
        <v>0</v>
      </c>
      <c r="BJ415" s="14" t="s">
        <v>78</v>
      </c>
      <c r="BK415" s="119">
        <f>ROUND(I415*H415,2)</f>
        <v>0</v>
      </c>
      <c r="BL415" s="14" t="s">
        <v>134</v>
      </c>
      <c r="BM415" s="14" t="s">
        <v>615</v>
      </c>
    </row>
    <row r="416" spans="2:65" s="10" customFormat="1" x14ac:dyDescent="0.2">
      <c r="B416" s="123"/>
      <c r="D416" s="120" t="s">
        <v>165</v>
      </c>
      <c r="E416" s="124" t="s">
        <v>3</v>
      </c>
      <c r="F416" s="125" t="s">
        <v>153</v>
      </c>
      <c r="H416" s="126">
        <v>8</v>
      </c>
      <c r="L416" s="123"/>
      <c r="M416" s="127"/>
      <c r="N416" s="128"/>
      <c r="O416" s="128"/>
      <c r="P416" s="128"/>
      <c r="Q416" s="128"/>
      <c r="R416" s="128"/>
      <c r="S416" s="128"/>
      <c r="T416" s="129"/>
      <c r="AT416" s="124" t="s">
        <v>165</v>
      </c>
      <c r="AU416" s="124" t="s">
        <v>78</v>
      </c>
      <c r="AV416" s="10" t="s">
        <v>80</v>
      </c>
      <c r="AW416" s="10" t="s">
        <v>35</v>
      </c>
      <c r="AX416" s="10" t="s">
        <v>78</v>
      </c>
      <c r="AY416" s="124" t="s">
        <v>119</v>
      </c>
    </row>
    <row r="417" spans="2:65" s="11" customFormat="1" x14ac:dyDescent="0.2">
      <c r="B417" s="130"/>
      <c r="D417" s="120" t="s">
        <v>165</v>
      </c>
      <c r="E417" s="131" t="s">
        <v>3</v>
      </c>
      <c r="F417" s="132" t="s">
        <v>475</v>
      </c>
      <c r="H417" s="131" t="s">
        <v>3</v>
      </c>
      <c r="L417" s="130"/>
      <c r="M417" s="133"/>
      <c r="N417" s="134"/>
      <c r="O417" s="134"/>
      <c r="P417" s="134"/>
      <c r="Q417" s="134"/>
      <c r="R417" s="134"/>
      <c r="S417" s="134"/>
      <c r="T417" s="135"/>
      <c r="AT417" s="131" t="s">
        <v>165</v>
      </c>
      <c r="AU417" s="131" t="s">
        <v>78</v>
      </c>
      <c r="AV417" s="11" t="s">
        <v>78</v>
      </c>
      <c r="AW417" s="11" t="s">
        <v>35</v>
      </c>
      <c r="AX417" s="11" t="s">
        <v>73</v>
      </c>
      <c r="AY417" s="131" t="s">
        <v>119</v>
      </c>
    </row>
    <row r="418" spans="2:65" s="1" customFormat="1" ht="16.5" customHeight="1" x14ac:dyDescent="0.2">
      <c r="B418" s="109"/>
      <c r="C418" s="136" t="s">
        <v>616</v>
      </c>
      <c r="D418" s="136" t="s">
        <v>272</v>
      </c>
      <c r="E418" s="137" t="s">
        <v>617</v>
      </c>
      <c r="F418" s="138" t="s">
        <v>618</v>
      </c>
      <c r="G418" s="139" t="s">
        <v>267</v>
      </c>
      <c r="H418" s="140">
        <v>60</v>
      </c>
      <c r="I418" s="141"/>
      <c r="J418" s="141">
        <f>ROUND(I418*H418,2)</f>
        <v>0</v>
      </c>
      <c r="K418" s="138" t="s">
        <v>3</v>
      </c>
      <c r="L418" s="142"/>
      <c r="M418" s="143" t="s">
        <v>3</v>
      </c>
      <c r="N418" s="144" t="s">
        <v>44</v>
      </c>
      <c r="O418" s="117">
        <v>0</v>
      </c>
      <c r="P418" s="117">
        <f>O418*H418</f>
        <v>0</v>
      </c>
      <c r="Q418" s="117">
        <v>0</v>
      </c>
      <c r="R418" s="117">
        <f>Q418*H418</f>
        <v>0</v>
      </c>
      <c r="S418" s="117">
        <v>0</v>
      </c>
      <c r="T418" s="118">
        <f>S418*H418</f>
        <v>0</v>
      </c>
      <c r="AR418" s="14" t="s">
        <v>153</v>
      </c>
      <c r="AT418" s="14" t="s">
        <v>272</v>
      </c>
      <c r="AU418" s="14" t="s">
        <v>78</v>
      </c>
      <c r="AY418" s="14" t="s">
        <v>119</v>
      </c>
      <c r="BE418" s="119">
        <f>IF(N418="základní",J418,0)</f>
        <v>0</v>
      </c>
      <c r="BF418" s="119">
        <f>IF(N418="snížená",J418,0)</f>
        <v>0</v>
      </c>
      <c r="BG418" s="119">
        <f>IF(N418="zákl. přenesená",J418,0)</f>
        <v>0</v>
      </c>
      <c r="BH418" s="119">
        <f>IF(N418="sníž. přenesená",J418,0)</f>
        <v>0</v>
      </c>
      <c r="BI418" s="119">
        <f>IF(N418="nulová",J418,0)</f>
        <v>0</v>
      </c>
      <c r="BJ418" s="14" t="s">
        <v>78</v>
      </c>
      <c r="BK418" s="119">
        <f>ROUND(I418*H418,2)</f>
        <v>0</v>
      </c>
      <c r="BL418" s="14" t="s">
        <v>134</v>
      </c>
      <c r="BM418" s="14" t="s">
        <v>619</v>
      </c>
    </row>
    <row r="419" spans="2:65" s="10" customFormat="1" x14ac:dyDescent="0.2">
      <c r="B419" s="123"/>
      <c r="D419" s="120" t="s">
        <v>165</v>
      </c>
      <c r="E419" s="124" t="s">
        <v>3</v>
      </c>
      <c r="F419" s="125" t="s">
        <v>443</v>
      </c>
      <c r="H419" s="126">
        <v>60</v>
      </c>
      <c r="L419" s="123"/>
      <c r="M419" s="127"/>
      <c r="N419" s="128"/>
      <c r="O419" s="128"/>
      <c r="P419" s="128"/>
      <c r="Q419" s="128"/>
      <c r="R419" s="128"/>
      <c r="S419" s="128"/>
      <c r="T419" s="129"/>
      <c r="AT419" s="124" t="s">
        <v>165</v>
      </c>
      <c r="AU419" s="124" t="s">
        <v>78</v>
      </c>
      <c r="AV419" s="10" t="s">
        <v>80</v>
      </c>
      <c r="AW419" s="10" t="s">
        <v>35</v>
      </c>
      <c r="AX419" s="10" t="s">
        <v>78</v>
      </c>
      <c r="AY419" s="124" t="s">
        <v>119</v>
      </c>
    </row>
    <row r="420" spans="2:65" s="11" customFormat="1" x14ac:dyDescent="0.2">
      <c r="B420" s="130"/>
      <c r="D420" s="120" t="s">
        <v>165</v>
      </c>
      <c r="E420" s="131" t="s">
        <v>3</v>
      </c>
      <c r="F420" s="132" t="s">
        <v>475</v>
      </c>
      <c r="H420" s="131" t="s">
        <v>3</v>
      </c>
      <c r="L420" s="130"/>
      <c r="M420" s="133"/>
      <c r="N420" s="134"/>
      <c r="O420" s="134"/>
      <c r="P420" s="134"/>
      <c r="Q420" s="134"/>
      <c r="R420" s="134"/>
      <c r="S420" s="134"/>
      <c r="T420" s="135"/>
      <c r="AT420" s="131" t="s">
        <v>165</v>
      </c>
      <c r="AU420" s="131" t="s">
        <v>78</v>
      </c>
      <c r="AV420" s="11" t="s">
        <v>78</v>
      </c>
      <c r="AW420" s="11" t="s">
        <v>35</v>
      </c>
      <c r="AX420" s="11" t="s">
        <v>73</v>
      </c>
      <c r="AY420" s="131" t="s">
        <v>119</v>
      </c>
    </row>
    <row r="421" spans="2:65" s="1" customFormat="1" ht="16.5" customHeight="1" x14ac:dyDescent="0.2">
      <c r="B421" s="109"/>
      <c r="C421" s="136" t="s">
        <v>620</v>
      </c>
      <c r="D421" s="136" t="s">
        <v>272</v>
      </c>
      <c r="E421" s="137" t="s">
        <v>621</v>
      </c>
      <c r="F421" s="138" t="s">
        <v>622</v>
      </c>
      <c r="G421" s="139" t="s">
        <v>205</v>
      </c>
      <c r="H421" s="140">
        <v>2</v>
      </c>
      <c r="I421" s="141"/>
      <c r="J421" s="141">
        <f>ROUND(I421*H421,2)</f>
        <v>0</v>
      </c>
      <c r="K421" s="138" t="s">
        <v>3</v>
      </c>
      <c r="L421" s="142"/>
      <c r="M421" s="143" t="s">
        <v>3</v>
      </c>
      <c r="N421" s="144" t="s">
        <v>44</v>
      </c>
      <c r="O421" s="117">
        <v>0</v>
      </c>
      <c r="P421" s="117">
        <f>O421*H421</f>
        <v>0</v>
      </c>
      <c r="Q421" s="117">
        <v>0</v>
      </c>
      <c r="R421" s="117">
        <f>Q421*H421</f>
        <v>0</v>
      </c>
      <c r="S421" s="117">
        <v>0</v>
      </c>
      <c r="T421" s="118">
        <f>S421*H421</f>
        <v>0</v>
      </c>
      <c r="AR421" s="14" t="s">
        <v>153</v>
      </c>
      <c r="AT421" s="14" t="s">
        <v>272</v>
      </c>
      <c r="AU421" s="14" t="s">
        <v>78</v>
      </c>
      <c r="AY421" s="14" t="s">
        <v>119</v>
      </c>
      <c r="BE421" s="119">
        <f>IF(N421="základní",J421,0)</f>
        <v>0</v>
      </c>
      <c r="BF421" s="119">
        <f>IF(N421="snížená",J421,0)</f>
        <v>0</v>
      </c>
      <c r="BG421" s="119">
        <f>IF(N421="zákl. přenesená",J421,0)</f>
        <v>0</v>
      </c>
      <c r="BH421" s="119">
        <f>IF(N421="sníž. přenesená",J421,0)</f>
        <v>0</v>
      </c>
      <c r="BI421" s="119">
        <f>IF(N421="nulová",J421,0)</f>
        <v>0</v>
      </c>
      <c r="BJ421" s="14" t="s">
        <v>78</v>
      </c>
      <c r="BK421" s="119">
        <f>ROUND(I421*H421,2)</f>
        <v>0</v>
      </c>
      <c r="BL421" s="14" t="s">
        <v>134</v>
      </c>
      <c r="BM421" s="14" t="s">
        <v>623</v>
      </c>
    </row>
    <row r="422" spans="2:65" s="10" customFormat="1" x14ac:dyDescent="0.2">
      <c r="B422" s="123"/>
      <c r="D422" s="120" t="s">
        <v>165</v>
      </c>
      <c r="E422" s="124" t="s">
        <v>3</v>
      </c>
      <c r="F422" s="125" t="s">
        <v>80</v>
      </c>
      <c r="H422" s="126">
        <v>2</v>
      </c>
      <c r="L422" s="123"/>
      <c r="M422" s="127"/>
      <c r="N422" s="128"/>
      <c r="O422" s="128"/>
      <c r="P422" s="128"/>
      <c r="Q422" s="128"/>
      <c r="R422" s="128"/>
      <c r="S422" s="128"/>
      <c r="T422" s="129"/>
      <c r="AT422" s="124" t="s">
        <v>165</v>
      </c>
      <c r="AU422" s="124" t="s">
        <v>78</v>
      </c>
      <c r="AV422" s="10" t="s">
        <v>80</v>
      </c>
      <c r="AW422" s="10" t="s">
        <v>35</v>
      </c>
      <c r="AX422" s="10" t="s">
        <v>78</v>
      </c>
      <c r="AY422" s="124" t="s">
        <v>119</v>
      </c>
    </row>
    <row r="423" spans="2:65" s="11" customFormat="1" x14ac:dyDescent="0.2">
      <c r="B423" s="130"/>
      <c r="D423" s="120" t="s">
        <v>165</v>
      </c>
      <c r="E423" s="131" t="s">
        <v>3</v>
      </c>
      <c r="F423" s="132" t="s">
        <v>475</v>
      </c>
      <c r="H423" s="131" t="s">
        <v>3</v>
      </c>
      <c r="L423" s="130"/>
      <c r="M423" s="133"/>
      <c r="N423" s="134"/>
      <c r="O423" s="134"/>
      <c r="P423" s="134"/>
      <c r="Q423" s="134"/>
      <c r="R423" s="134"/>
      <c r="S423" s="134"/>
      <c r="T423" s="135"/>
      <c r="AT423" s="131" t="s">
        <v>165</v>
      </c>
      <c r="AU423" s="131" t="s">
        <v>78</v>
      </c>
      <c r="AV423" s="11" t="s">
        <v>78</v>
      </c>
      <c r="AW423" s="11" t="s">
        <v>35</v>
      </c>
      <c r="AX423" s="11" t="s">
        <v>73</v>
      </c>
      <c r="AY423" s="131" t="s">
        <v>119</v>
      </c>
    </row>
    <row r="424" spans="2:65" s="1" customFormat="1" ht="16.5" customHeight="1" x14ac:dyDescent="0.2">
      <c r="B424" s="109"/>
      <c r="C424" s="136" t="s">
        <v>624</v>
      </c>
      <c r="D424" s="136" t="s">
        <v>272</v>
      </c>
      <c r="E424" s="137" t="s">
        <v>625</v>
      </c>
      <c r="F424" s="138" t="s">
        <v>626</v>
      </c>
      <c r="G424" s="139" t="s">
        <v>205</v>
      </c>
      <c r="H424" s="140">
        <v>8</v>
      </c>
      <c r="I424" s="141"/>
      <c r="J424" s="141">
        <f>ROUND(I424*H424,2)</f>
        <v>0</v>
      </c>
      <c r="K424" s="138" t="s">
        <v>3</v>
      </c>
      <c r="L424" s="142"/>
      <c r="M424" s="143" t="s">
        <v>3</v>
      </c>
      <c r="N424" s="144" t="s">
        <v>44</v>
      </c>
      <c r="O424" s="117">
        <v>0</v>
      </c>
      <c r="P424" s="117">
        <f>O424*H424</f>
        <v>0</v>
      </c>
      <c r="Q424" s="117">
        <v>0</v>
      </c>
      <c r="R424" s="117">
        <f>Q424*H424</f>
        <v>0</v>
      </c>
      <c r="S424" s="117">
        <v>0</v>
      </c>
      <c r="T424" s="118">
        <f>S424*H424</f>
        <v>0</v>
      </c>
      <c r="AR424" s="14" t="s">
        <v>153</v>
      </c>
      <c r="AT424" s="14" t="s">
        <v>272</v>
      </c>
      <c r="AU424" s="14" t="s">
        <v>78</v>
      </c>
      <c r="AY424" s="14" t="s">
        <v>119</v>
      </c>
      <c r="BE424" s="119">
        <f>IF(N424="základní",J424,0)</f>
        <v>0</v>
      </c>
      <c r="BF424" s="119">
        <f>IF(N424="snížená",J424,0)</f>
        <v>0</v>
      </c>
      <c r="BG424" s="119">
        <f>IF(N424="zákl. přenesená",J424,0)</f>
        <v>0</v>
      </c>
      <c r="BH424" s="119">
        <f>IF(N424="sníž. přenesená",J424,0)</f>
        <v>0</v>
      </c>
      <c r="BI424" s="119">
        <f>IF(N424="nulová",J424,0)</f>
        <v>0</v>
      </c>
      <c r="BJ424" s="14" t="s">
        <v>78</v>
      </c>
      <c r="BK424" s="119">
        <f>ROUND(I424*H424,2)</f>
        <v>0</v>
      </c>
      <c r="BL424" s="14" t="s">
        <v>134</v>
      </c>
      <c r="BM424" s="14" t="s">
        <v>627</v>
      </c>
    </row>
    <row r="425" spans="2:65" s="10" customFormat="1" x14ac:dyDescent="0.2">
      <c r="B425" s="123"/>
      <c r="D425" s="120" t="s">
        <v>165</v>
      </c>
      <c r="E425" s="124" t="s">
        <v>3</v>
      </c>
      <c r="F425" s="125" t="s">
        <v>153</v>
      </c>
      <c r="H425" s="126">
        <v>8</v>
      </c>
      <c r="L425" s="123"/>
      <c r="M425" s="127"/>
      <c r="N425" s="128"/>
      <c r="O425" s="128"/>
      <c r="P425" s="128"/>
      <c r="Q425" s="128"/>
      <c r="R425" s="128"/>
      <c r="S425" s="128"/>
      <c r="T425" s="129"/>
      <c r="AT425" s="124" t="s">
        <v>165</v>
      </c>
      <c r="AU425" s="124" t="s">
        <v>78</v>
      </c>
      <c r="AV425" s="10" t="s">
        <v>80</v>
      </c>
      <c r="AW425" s="10" t="s">
        <v>35</v>
      </c>
      <c r="AX425" s="10" t="s">
        <v>78</v>
      </c>
      <c r="AY425" s="124" t="s">
        <v>119</v>
      </c>
    </row>
    <row r="426" spans="2:65" s="11" customFormat="1" x14ac:dyDescent="0.2">
      <c r="B426" s="130"/>
      <c r="D426" s="120" t="s">
        <v>165</v>
      </c>
      <c r="E426" s="131" t="s">
        <v>3</v>
      </c>
      <c r="F426" s="132" t="s">
        <v>475</v>
      </c>
      <c r="H426" s="131" t="s">
        <v>3</v>
      </c>
      <c r="L426" s="130"/>
      <c r="M426" s="133"/>
      <c r="N426" s="134"/>
      <c r="O426" s="134"/>
      <c r="P426" s="134"/>
      <c r="Q426" s="134"/>
      <c r="R426" s="134"/>
      <c r="S426" s="134"/>
      <c r="T426" s="135"/>
      <c r="AT426" s="131" t="s">
        <v>165</v>
      </c>
      <c r="AU426" s="131" t="s">
        <v>78</v>
      </c>
      <c r="AV426" s="11" t="s">
        <v>78</v>
      </c>
      <c r="AW426" s="11" t="s">
        <v>35</v>
      </c>
      <c r="AX426" s="11" t="s">
        <v>73</v>
      </c>
      <c r="AY426" s="131" t="s">
        <v>119</v>
      </c>
    </row>
    <row r="427" spans="2:65" s="1" customFormat="1" ht="16.5" customHeight="1" x14ac:dyDescent="0.2">
      <c r="B427" s="109"/>
      <c r="C427" s="136" t="s">
        <v>628</v>
      </c>
      <c r="D427" s="136" t="s">
        <v>272</v>
      </c>
      <c r="E427" s="137" t="s">
        <v>629</v>
      </c>
      <c r="F427" s="138" t="s">
        <v>630</v>
      </c>
      <c r="G427" s="139" t="s">
        <v>205</v>
      </c>
      <c r="H427" s="140">
        <v>2</v>
      </c>
      <c r="I427" s="141"/>
      <c r="J427" s="141">
        <f>ROUND(I427*H427,2)</f>
        <v>0</v>
      </c>
      <c r="K427" s="138" t="s">
        <v>3</v>
      </c>
      <c r="L427" s="142"/>
      <c r="M427" s="143" t="s">
        <v>3</v>
      </c>
      <c r="N427" s="144" t="s">
        <v>44</v>
      </c>
      <c r="O427" s="117">
        <v>0</v>
      </c>
      <c r="P427" s="117">
        <f>O427*H427</f>
        <v>0</v>
      </c>
      <c r="Q427" s="117">
        <v>0</v>
      </c>
      <c r="R427" s="117">
        <f>Q427*H427</f>
        <v>0</v>
      </c>
      <c r="S427" s="117">
        <v>0</v>
      </c>
      <c r="T427" s="118">
        <f>S427*H427</f>
        <v>0</v>
      </c>
      <c r="AR427" s="14" t="s">
        <v>153</v>
      </c>
      <c r="AT427" s="14" t="s">
        <v>272</v>
      </c>
      <c r="AU427" s="14" t="s">
        <v>78</v>
      </c>
      <c r="AY427" s="14" t="s">
        <v>119</v>
      </c>
      <c r="BE427" s="119">
        <f>IF(N427="základní",J427,0)</f>
        <v>0</v>
      </c>
      <c r="BF427" s="119">
        <f>IF(N427="snížená",J427,0)</f>
        <v>0</v>
      </c>
      <c r="BG427" s="119">
        <f>IF(N427="zákl. přenesená",J427,0)</f>
        <v>0</v>
      </c>
      <c r="BH427" s="119">
        <f>IF(N427="sníž. přenesená",J427,0)</f>
        <v>0</v>
      </c>
      <c r="BI427" s="119">
        <f>IF(N427="nulová",J427,0)</f>
        <v>0</v>
      </c>
      <c r="BJ427" s="14" t="s">
        <v>78</v>
      </c>
      <c r="BK427" s="119">
        <f>ROUND(I427*H427,2)</f>
        <v>0</v>
      </c>
      <c r="BL427" s="14" t="s">
        <v>134</v>
      </c>
      <c r="BM427" s="14" t="s">
        <v>631</v>
      </c>
    </row>
    <row r="428" spans="2:65" s="10" customFormat="1" x14ac:dyDescent="0.2">
      <c r="B428" s="123"/>
      <c r="D428" s="120" t="s">
        <v>165</v>
      </c>
      <c r="E428" s="124" t="s">
        <v>3</v>
      </c>
      <c r="F428" s="125" t="s">
        <v>80</v>
      </c>
      <c r="H428" s="126">
        <v>2</v>
      </c>
      <c r="L428" s="123"/>
      <c r="M428" s="127"/>
      <c r="N428" s="128"/>
      <c r="O428" s="128"/>
      <c r="P428" s="128"/>
      <c r="Q428" s="128"/>
      <c r="R428" s="128"/>
      <c r="S428" s="128"/>
      <c r="T428" s="129"/>
      <c r="AT428" s="124" t="s">
        <v>165</v>
      </c>
      <c r="AU428" s="124" t="s">
        <v>78</v>
      </c>
      <c r="AV428" s="10" t="s">
        <v>80</v>
      </c>
      <c r="AW428" s="10" t="s">
        <v>35</v>
      </c>
      <c r="AX428" s="10" t="s">
        <v>78</v>
      </c>
      <c r="AY428" s="124" t="s">
        <v>119</v>
      </c>
    </row>
    <row r="429" spans="2:65" s="11" customFormat="1" x14ac:dyDescent="0.2">
      <c r="B429" s="130"/>
      <c r="D429" s="120" t="s">
        <v>165</v>
      </c>
      <c r="E429" s="131" t="s">
        <v>3</v>
      </c>
      <c r="F429" s="132" t="s">
        <v>475</v>
      </c>
      <c r="H429" s="131" t="s">
        <v>3</v>
      </c>
      <c r="L429" s="130"/>
      <c r="M429" s="133"/>
      <c r="N429" s="134"/>
      <c r="O429" s="134"/>
      <c r="P429" s="134"/>
      <c r="Q429" s="134"/>
      <c r="R429" s="134"/>
      <c r="S429" s="134"/>
      <c r="T429" s="135"/>
      <c r="AT429" s="131" t="s">
        <v>165</v>
      </c>
      <c r="AU429" s="131" t="s">
        <v>78</v>
      </c>
      <c r="AV429" s="11" t="s">
        <v>78</v>
      </c>
      <c r="AW429" s="11" t="s">
        <v>35</v>
      </c>
      <c r="AX429" s="11" t="s">
        <v>73</v>
      </c>
      <c r="AY429" s="131" t="s">
        <v>119</v>
      </c>
    </row>
    <row r="430" spans="2:65" s="1" customFormat="1" ht="16.5" customHeight="1" x14ac:dyDescent="0.2">
      <c r="B430" s="109"/>
      <c r="C430" s="136" t="s">
        <v>632</v>
      </c>
      <c r="D430" s="136" t="s">
        <v>272</v>
      </c>
      <c r="E430" s="137" t="s">
        <v>633</v>
      </c>
      <c r="F430" s="138" t="s">
        <v>634</v>
      </c>
      <c r="G430" s="139" t="s">
        <v>205</v>
      </c>
      <c r="H430" s="140">
        <v>2</v>
      </c>
      <c r="I430" s="141"/>
      <c r="J430" s="141">
        <f>ROUND(I430*H430,2)</f>
        <v>0</v>
      </c>
      <c r="K430" s="138" t="s">
        <v>3</v>
      </c>
      <c r="L430" s="142"/>
      <c r="M430" s="143" t="s">
        <v>3</v>
      </c>
      <c r="N430" s="144" t="s">
        <v>44</v>
      </c>
      <c r="O430" s="117">
        <v>0</v>
      </c>
      <c r="P430" s="117">
        <f>O430*H430</f>
        <v>0</v>
      </c>
      <c r="Q430" s="117">
        <v>0</v>
      </c>
      <c r="R430" s="117">
        <f>Q430*H430</f>
        <v>0</v>
      </c>
      <c r="S430" s="117">
        <v>0</v>
      </c>
      <c r="T430" s="118">
        <f>S430*H430</f>
        <v>0</v>
      </c>
      <c r="AR430" s="14" t="s">
        <v>153</v>
      </c>
      <c r="AT430" s="14" t="s">
        <v>272</v>
      </c>
      <c r="AU430" s="14" t="s">
        <v>78</v>
      </c>
      <c r="AY430" s="14" t="s">
        <v>119</v>
      </c>
      <c r="BE430" s="119">
        <f>IF(N430="základní",J430,0)</f>
        <v>0</v>
      </c>
      <c r="BF430" s="119">
        <f>IF(N430="snížená",J430,0)</f>
        <v>0</v>
      </c>
      <c r="BG430" s="119">
        <f>IF(N430="zákl. přenesená",J430,0)</f>
        <v>0</v>
      </c>
      <c r="BH430" s="119">
        <f>IF(N430="sníž. přenesená",J430,0)</f>
        <v>0</v>
      </c>
      <c r="BI430" s="119">
        <f>IF(N430="nulová",J430,0)</f>
        <v>0</v>
      </c>
      <c r="BJ430" s="14" t="s">
        <v>78</v>
      </c>
      <c r="BK430" s="119">
        <f>ROUND(I430*H430,2)</f>
        <v>0</v>
      </c>
      <c r="BL430" s="14" t="s">
        <v>134</v>
      </c>
      <c r="BM430" s="14" t="s">
        <v>635</v>
      </c>
    </row>
    <row r="431" spans="2:65" s="10" customFormat="1" x14ac:dyDescent="0.2">
      <c r="B431" s="123"/>
      <c r="D431" s="120" t="s">
        <v>165</v>
      </c>
      <c r="E431" s="124" t="s">
        <v>3</v>
      </c>
      <c r="F431" s="125" t="s">
        <v>80</v>
      </c>
      <c r="H431" s="126">
        <v>2</v>
      </c>
      <c r="L431" s="123"/>
      <c r="M431" s="127"/>
      <c r="N431" s="128"/>
      <c r="O431" s="128"/>
      <c r="P431" s="128"/>
      <c r="Q431" s="128"/>
      <c r="R431" s="128"/>
      <c r="S431" s="128"/>
      <c r="T431" s="129"/>
      <c r="AT431" s="124" t="s">
        <v>165</v>
      </c>
      <c r="AU431" s="124" t="s">
        <v>78</v>
      </c>
      <c r="AV431" s="10" t="s">
        <v>80</v>
      </c>
      <c r="AW431" s="10" t="s">
        <v>35</v>
      </c>
      <c r="AX431" s="10" t="s">
        <v>78</v>
      </c>
      <c r="AY431" s="124" t="s">
        <v>119</v>
      </c>
    </row>
    <row r="432" spans="2:65" s="11" customFormat="1" x14ac:dyDescent="0.2">
      <c r="B432" s="130"/>
      <c r="D432" s="120" t="s">
        <v>165</v>
      </c>
      <c r="E432" s="131" t="s">
        <v>3</v>
      </c>
      <c r="F432" s="132" t="s">
        <v>475</v>
      </c>
      <c r="H432" s="131" t="s">
        <v>3</v>
      </c>
      <c r="L432" s="130"/>
      <c r="M432" s="133"/>
      <c r="N432" s="134"/>
      <c r="O432" s="134"/>
      <c r="P432" s="134"/>
      <c r="Q432" s="134"/>
      <c r="R432" s="134"/>
      <c r="S432" s="134"/>
      <c r="T432" s="135"/>
      <c r="AT432" s="131" t="s">
        <v>165</v>
      </c>
      <c r="AU432" s="131" t="s">
        <v>78</v>
      </c>
      <c r="AV432" s="11" t="s">
        <v>78</v>
      </c>
      <c r="AW432" s="11" t="s">
        <v>35</v>
      </c>
      <c r="AX432" s="11" t="s">
        <v>73</v>
      </c>
      <c r="AY432" s="131" t="s">
        <v>119</v>
      </c>
    </row>
    <row r="433" spans="2:65" s="1" customFormat="1" ht="16.5" customHeight="1" x14ac:dyDescent="0.2">
      <c r="B433" s="109"/>
      <c r="C433" s="136" t="s">
        <v>636</v>
      </c>
      <c r="D433" s="136" t="s">
        <v>272</v>
      </c>
      <c r="E433" s="137" t="s">
        <v>637</v>
      </c>
      <c r="F433" s="138" t="s">
        <v>638</v>
      </c>
      <c r="G433" s="139" t="s">
        <v>205</v>
      </c>
      <c r="H433" s="140">
        <v>2</v>
      </c>
      <c r="I433" s="141"/>
      <c r="J433" s="141">
        <f>ROUND(I433*H433,2)</f>
        <v>0</v>
      </c>
      <c r="K433" s="138" t="s">
        <v>3</v>
      </c>
      <c r="L433" s="142"/>
      <c r="M433" s="143" t="s">
        <v>3</v>
      </c>
      <c r="N433" s="144" t="s">
        <v>44</v>
      </c>
      <c r="O433" s="117">
        <v>0</v>
      </c>
      <c r="P433" s="117">
        <f>O433*H433</f>
        <v>0</v>
      </c>
      <c r="Q433" s="117">
        <v>0</v>
      </c>
      <c r="R433" s="117">
        <f>Q433*H433</f>
        <v>0</v>
      </c>
      <c r="S433" s="117">
        <v>0</v>
      </c>
      <c r="T433" s="118">
        <f>S433*H433</f>
        <v>0</v>
      </c>
      <c r="AR433" s="14" t="s">
        <v>153</v>
      </c>
      <c r="AT433" s="14" t="s">
        <v>272</v>
      </c>
      <c r="AU433" s="14" t="s">
        <v>78</v>
      </c>
      <c r="AY433" s="14" t="s">
        <v>119</v>
      </c>
      <c r="BE433" s="119">
        <f>IF(N433="základní",J433,0)</f>
        <v>0</v>
      </c>
      <c r="BF433" s="119">
        <f>IF(N433="snížená",J433,0)</f>
        <v>0</v>
      </c>
      <c r="BG433" s="119">
        <f>IF(N433="zákl. přenesená",J433,0)</f>
        <v>0</v>
      </c>
      <c r="BH433" s="119">
        <f>IF(N433="sníž. přenesená",J433,0)</f>
        <v>0</v>
      </c>
      <c r="BI433" s="119">
        <f>IF(N433="nulová",J433,0)</f>
        <v>0</v>
      </c>
      <c r="BJ433" s="14" t="s">
        <v>78</v>
      </c>
      <c r="BK433" s="119">
        <f>ROUND(I433*H433,2)</f>
        <v>0</v>
      </c>
      <c r="BL433" s="14" t="s">
        <v>134</v>
      </c>
      <c r="BM433" s="14" t="s">
        <v>639</v>
      </c>
    </row>
    <row r="434" spans="2:65" s="10" customFormat="1" x14ac:dyDescent="0.2">
      <c r="B434" s="123"/>
      <c r="D434" s="120" t="s">
        <v>165</v>
      </c>
      <c r="E434" s="124" t="s">
        <v>3</v>
      </c>
      <c r="F434" s="125" t="s">
        <v>80</v>
      </c>
      <c r="H434" s="126">
        <v>2</v>
      </c>
      <c r="L434" s="123"/>
      <c r="M434" s="127"/>
      <c r="N434" s="128"/>
      <c r="O434" s="128"/>
      <c r="P434" s="128"/>
      <c r="Q434" s="128"/>
      <c r="R434" s="128"/>
      <c r="S434" s="128"/>
      <c r="T434" s="129"/>
      <c r="AT434" s="124" t="s">
        <v>165</v>
      </c>
      <c r="AU434" s="124" t="s">
        <v>78</v>
      </c>
      <c r="AV434" s="10" t="s">
        <v>80</v>
      </c>
      <c r="AW434" s="10" t="s">
        <v>35</v>
      </c>
      <c r="AX434" s="10" t="s">
        <v>78</v>
      </c>
      <c r="AY434" s="124" t="s">
        <v>119</v>
      </c>
    </row>
    <row r="435" spans="2:65" s="11" customFormat="1" x14ac:dyDescent="0.2">
      <c r="B435" s="130"/>
      <c r="D435" s="120" t="s">
        <v>165</v>
      </c>
      <c r="E435" s="131" t="s">
        <v>3</v>
      </c>
      <c r="F435" s="132" t="s">
        <v>475</v>
      </c>
      <c r="H435" s="131" t="s">
        <v>3</v>
      </c>
      <c r="L435" s="130"/>
      <c r="M435" s="133"/>
      <c r="N435" s="134"/>
      <c r="O435" s="134"/>
      <c r="P435" s="134"/>
      <c r="Q435" s="134"/>
      <c r="R435" s="134"/>
      <c r="S435" s="134"/>
      <c r="T435" s="135"/>
      <c r="AT435" s="131" t="s">
        <v>165</v>
      </c>
      <c r="AU435" s="131" t="s">
        <v>78</v>
      </c>
      <c r="AV435" s="11" t="s">
        <v>78</v>
      </c>
      <c r="AW435" s="11" t="s">
        <v>35</v>
      </c>
      <c r="AX435" s="11" t="s">
        <v>73</v>
      </c>
      <c r="AY435" s="131" t="s">
        <v>119</v>
      </c>
    </row>
    <row r="436" spans="2:65" s="1" customFormat="1" ht="16.5" customHeight="1" x14ac:dyDescent="0.2">
      <c r="B436" s="109"/>
      <c r="C436" s="136" t="s">
        <v>640</v>
      </c>
      <c r="D436" s="136" t="s">
        <v>272</v>
      </c>
      <c r="E436" s="137" t="s">
        <v>641</v>
      </c>
      <c r="F436" s="138" t="s">
        <v>642</v>
      </c>
      <c r="G436" s="139" t="s">
        <v>205</v>
      </c>
      <c r="H436" s="140">
        <v>2</v>
      </c>
      <c r="I436" s="141"/>
      <c r="J436" s="141">
        <f>ROUND(I436*H436,2)</f>
        <v>0</v>
      </c>
      <c r="K436" s="138" t="s">
        <v>3</v>
      </c>
      <c r="L436" s="142"/>
      <c r="M436" s="143" t="s">
        <v>3</v>
      </c>
      <c r="N436" s="144" t="s">
        <v>44</v>
      </c>
      <c r="O436" s="117">
        <v>0</v>
      </c>
      <c r="P436" s="117">
        <f>O436*H436</f>
        <v>0</v>
      </c>
      <c r="Q436" s="117">
        <v>0</v>
      </c>
      <c r="R436" s="117">
        <f>Q436*H436</f>
        <v>0</v>
      </c>
      <c r="S436" s="117">
        <v>0</v>
      </c>
      <c r="T436" s="118">
        <f>S436*H436</f>
        <v>0</v>
      </c>
      <c r="AR436" s="14" t="s">
        <v>153</v>
      </c>
      <c r="AT436" s="14" t="s">
        <v>272</v>
      </c>
      <c r="AU436" s="14" t="s">
        <v>78</v>
      </c>
      <c r="AY436" s="14" t="s">
        <v>119</v>
      </c>
      <c r="BE436" s="119">
        <f>IF(N436="základní",J436,0)</f>
        <v>0</v>
      </c>
      <c r="BF436" s="119">
        <f>IF(N436="snížená",J436,0)</f>
        <v>0</v>
      </c>
      <c r="BG436" s="119">
        <f>IF(N436="zákl. přenesená",J436,0)</f>
        <v>0</v>
      </c>
      <c r="BH436" s="119">
        <f>IF(N436="sníž. přenesená",J436,0)</f>
        <v>0</v>
      </c>
      <c r="BI436" s="119">
        <f>IF(N436="nulová",J436,0)</f>
        <v>0</v>
      </c>
      <c r="BJ436" s="14" t="s">
        <v>78</v>
      </c>
      <c r="BK436" s="119">
        <f>ROUND(I436*H436,2)</f>
        <v>0</v>
      </c>
      <c r="BL436" s="14" t="s">
        <v>134</v>
      </c>
      <c r="BM436" s="14" t="s">
        <v>643</v>
      </c>
    </row>
    <row r="437" spans="2:65" s="10" customFormat="1" x14ac:dyDescent="0.2">
      <c r="B437" s="123"/>
      <c r="D437" s="120" t="s">
        <v>165</v>
      </c>
      <c r="E437" s="124" t="s">
        <v>3</v>
      </c>
      <c r="F437" s="125" t="s">
        <v>80</v>
      </c>
      <c r="H437" s="126">
        <v>2</v>
      </c>
      <c r="L437" s="123"/>
      <c r="M437" s="127"/>
      <c r="N437" s="128"/>
      <c r="O437" s="128"/>
      <c r="P437" s="128"/>
      <c r="Q437" s="128"/>
      <c r="R437" s="128"/>
      <c r="S437" s="128"/>
      <c r="T437" s="129"/>
      <c r="AT437" s="124" t="s">
        <v>165</v>
      </c>
      <c r="AU437" s="124" t="s">
        <v>78</v>
      </c>
      <c r="AV437" s="10" t="s">
        <v>80</v>
      </c>
      <c r="AW437" s="10" t="s">
        <v>35</v>
      </c>
      <c r="AX437" s="10" t="s">
        <v>78</v>
      </c>
      <c r="AY437" s="124" t="s">
        <v>119</v>
      </c>
    </row>
    <row r="438" spans="2:65" s="11" customFormat="1" x14ac:dyDescent="0.2">
      <c r="B438" s="130"/>
      <c r="D438" s="120" t="s">
        <v>165</v>
      </c>
      <c r="E438" s="131" t="s">
        <v>3</v>
      </c>
      <c r="F438" s="132" t="s">
        <v>475</v>
      </c>
      <c r="H438" s="131" t="s">
        <v>3</v>
      </c>
      <c r="L438" s="130"/>
      <c r="M438" s="133"/>
      <c r="N438" s="134"/>
      <c r="O438" s="134"/>
      <c r="P438" s="134"/>
      <c r="Q438" s="134"/>
      <c r="R438" s="134"/>
      <c r="S438" s="134"/>
      <c r="T438" s="135"/>
      <c r="AT438" s="131" t="s">
        <v>165</v>
      </c>
      <c r="AU438" s="131" t="s">
        <v>78</v>
      </c>
      <c r="AV438" s="11" t="s">
        <v>78</v>
      </c>
      <c r="AW438" s="11" t="s">
        <v>35</v>
      </c>
      <c r="AX438" s="11" t="s">
        <v>73</v>
      </c>
      <c r="AY438" s="131" t="s">
        <v>119</v>
      </c>
    </row>
    <row r="439" spans="2:65" s="1" customFormat="1" ht="16.5" customHeight="1" x14ac:dyDescent="0.2">
      <c r="B439" s="109"/>
      <c r="C439" s="136" t="s">
        <v>644</v>
      </c>
      <c r="D439" s="136" t="s">
        <v>272</v>
      </c>
      <c r="E439" s="137" t="s">
        <v>645</v>
      </c>
      <c r="F439" s="138" t="s">
        <v>646</v>
      </c>
      <c r="G439" s="139" t="s">
        <v>205</v>
      </c>
      <c r="H439" s="140">
        <v>2</v>
      </c>
      <c r="I439" s="141"/>
      <c r="J439" s="141">
        <f>ROUND(I439*H439,2)</f>
        <v>0</v>
      </c>
      <c r="K439" s="138" t="s">
        <v>3</v>
      </c>
      <c r="L439" s="142"/>
      <c r="M439" s="143" t="s">
        <v>3</v>
      </c>
      <c r="N439" s="144" t="s">
        <v>44</v>
      </c>
      <c r="O439" s="117">
        <v>0</v>
      </c>
      <c r="P439" s="117">
        <f>O439*H439</f>
        <v>0</v>
      </c>
      <c r="Q439" s="117">
        <v>0</v>
      </c>
      <c r="R439" s="117">
        <f>Q439*H439</f>
        <v>0</v>
      </c>
      <c r="S439" s="117">
        <v>0</v>
      </c>
      <c r="T439" s="118">
        <f>S439*H439</f>
        <v>0</v>
      </c>
      <c r="AR439" s="14" t="s">
        <v>153</v>
      </c>
      <c r="AT439" s="14" t="s">
        <v>272</v>
      </c>
      <c r="AU439" s="14" t="s">
        <v>78</v>
      </c>
      <c r="AY439" s="14" t="s">
        <v>119</v>
      </c>
      <c r="BE439" s="119">
        <f>IF(N439="základní",J439,0)</f>
        <v>0</v>
      </c>
      <c r="BF439" s="119">
        <f>IF(N439="snížená",J439,0)</f>
        <v>0</v>
      </c>
      <c r="BG439" s="119">
        <f>IF(N439="zákl. přenesená",J439,0)</f>
        <v>0</v>
      </c>
      <c r="BH439" s="119">
        <f>IF(N439="sníž. přenesená",J439,0)</f>
        <v>0</v>
      </c>
      <c r="BI439" s="119">
        <f>IF(N439="nulová",J439,0)</f>
        <v>0</v>
      </c>
      <c r="BJ439" s="14" t="s">
        <v>78</v>
      </c>
      <c r="BK439" s="119">
        <f>ROUND(I439*H439,2)</f>
        <v>0</v>
      </c>
      <c r="BL439" s="14" t="s">
        <v>134</v>
      </c>
      <c r="BM439" s="14" t="s">
        <v>647</v>
      </c>
    </row>
    <row r="440" spans="2:65" s="10" customFormat="1" x14ac:dyDescent="0.2">
      <c r="B440" s="123"/>
      <c r="D440" s="120" t="s">
        <v>165</v>
      </c>
      <c r="E440" s="124" t="s">
        <v>3</v>
      </c>
      <c r="F440" s="125" t="s">
        <v>80</v>
      </c>
      <c r="H440" s="126">
        <v>2</v>
      </c>
      <c r="L440" s="123"/>
      <c r="M440" s="127"/>
      <c r="N440" s="128"/>
      <c r="O440" s="128"/>
      <c r="P440" s="128"/>
      <c r="Q440" s="128"/>
      <c r="R440" s="128"/>
      <c r="S440" s="128"/>
      <c r="T440" s="129"/>
      <c r="AT440" s="124" t="s">
        <v>165</v>
      </c>
      <c r="AU440" s="124" t="s">
        <v>78</v>
      </c>
      <c r="AV440" s="10" t="s">
        <v>80</v>
      </c>
      <c r="AW440" s="10" t="s">
        <v>35</v>
      </c>
      <c r="AX440" s="10" t="s">
        <v>78</v>
      </c>
      <c r="AY440" s="124" t="s">
        <v>119</v>
      </c>
    </row>
    <row r="441" spans="2:65" s="11" customFormat="1" x14ac:dyDescent="0.2">
      <c r="B441" s="130"/>
      <c r="D441" s="120" t="s">
        <v>165</v>
      </c>
      <c r="E441" s="131" t="s">
        <v>3</v>
      </c>
      <c r="F441" s="132" t="s">
        <v>475</v>
      </c>
      <c r="H441" s="131" t="s">
        <v>3</v>
      </c>
      <c r="L441" s="130"/>
      <c r="M441" s="133"/>
      <c r="N441" s="134"/>
      <c r="O441" s="134"/>
      <c r="P441" s="134"/>
      <c r="Q441" s="134"/>
      <c r="R441" s="134"/>
      <c r="S441" s="134"/>
      <c r="T441" s="135"/>
      <c r="AT441" s="131" t="s">
        <v>165</v>
      </c>
      <c r="AU441" s="131" t="s">
        <v>78</v>
      </c>
      <c r="AV441" s="11" t="s">
        <v>78</v>
      </c>
      <c r="AW441" s="11" t="s">
        <v>35</v>
      </c>
      <c r="AX441" s="11" t="s">
        <v>73</v>
      </c>
      <c r="AY441" s="131" t="s">
        <v>119</v>
      </c>
    </row>
    <row r="442" spans="2:65" s="9" customFormat="1" ht="25.9" customHeight="1" x14ac:dyDescent="0.2">
      <c r="B442" s="99"/>
      <c r="D442" s="100" t="s">
        <v>72</v>
      </c>
      <c r="E442" s="101" t="s">
        <v>648</v>
      </c>
      <c r="F442" s="101" t="s">
        <v>649</v>
      </c>
      <c r="J442" s="102">
        <f>BK442</f>
        <v>0</v>
      </c>
      <c r="L442" s="99"/>
      <c r="M442" s="103"/>
      <c r="N442" s="104"/>
      <c r="O442" s="104"/>
      <c r="P442" s="105">
        <f>SUM(P443:P489)</f>
        <v>5009.8739669999995</v>
      </c>
      <c r="Q442" s="104"/>
      <c r="R442" s="105">
        <f>SUM(R443:R489)</f>
        <v>0</v>
      </c>
      <c r="S442" s="104"/>
      <c r="T442" s="106">
        <f>SUM(T443:T489)</f>
        <v>0</v>
      </c>
      <c r="AR442" s="100" t="s">
        <v>78</v>
      </c>
      <c r="AT442" s="107" t="s">
        <v>72</v>
      </c>
      <c r="AU442" s="107" t="s">
        <v>73</v>
      </c>
      <c r="AY442" s="100" t="s">
        <v>119</v>
      </c>
      <c r="BK442" s="108">
        <f>SUM(BK443:BK489)</f>
        <v>0</v>
      </c>
    </row>
    <row r="443" spans="2:65" s="1" customFormat="1" ht="16.5" customHeight="1" x14ac:dyDescent="0.2">
      <c r="B443" s="109"/>
      <c r="C443" s="110" t="s">
        <v>650</v>
      </c>
      <c r="D443" s="110" t="s">
        <v>120</v>
      </c>
      <c r="E443" s="111" t="s">
        <v>651</v>
      </c>
      <c r="F443" s="112" t="s">
        <v>652</v>
      </c>
      <c r="G443" s="113" t="s">
        <v>221</v>
      </c>
      <c r="H443" s="114">
        <v>15.993</v>
      </c>
      <c r="I443" s="115"/>
      <c r="J443" s="115">
        <f>ROUND(I443*H443,2)</f>
        <v>0</v>
      </c>
      <c r="K443" s="112" t="s">
        <v>3</v>
      </c>
      <c r="L443" s="25"/>
      <c r="M443" s="45" t="s">
        <v>3</v>
      </c>
      <c r="N443" s="116" t="s">
        <v>44</v>
      </c>
      <c r="O443" s="117">
        <v>8.3190000000000008</v>
      </c>
      <c r="P443" s="117">
        <f>O443*H443</f>
        <v>133.04576700000001</v>
      </c>
      <c r="Q443" s="117">
        <v>0</v>
      </c>
      <c r="R443" s="117">
        <f>Q443*H443</f>
        <v>0</v>
      </c>
      <c r="S443" s="117">
        <v>0</v>
      </c>
      <c r="T443" s="118">
        <f>S443*H443</f>
        <v>0</v>
      </c>
      <c r="AR443" s="14" t="s">
        <v>134</v>
      </c>
      <c r="AT443" s="14" t="s">
        <v>120</v>
      </c>
      <c r="AU443" s="14" t="s">
        <v>78</v>
      </c>
      <c r="AY443" s="14" t="s">
        <v>119</v>
      </c>
      <c r="BE443" s="119">
        <f>IF(N443="základní",J443,0)</f>
        <v>0</v>
      </c>
      <c r="BF443" s="119">
        <f>IF(N443="snížená",J443,0)</f>
        <v>0</v>
      </c>
      <c r="BG443" s="119">
        <f>IF(N443="zákl. přenesená",J443,0)</f>
        <v>0</v>
      </c>
      <c r="BH443" s="119">
        <f>IF(N443="sníž. přenesená",J443,0)</f>
        <v>0</v>
      </c>
      <c r="BI443" s="119">
        <f>IF(N443="nulová",J443,0)</f>
        <v>0</v>
      </c>
      <c r="BJ443" s="14" t="s">
        <v>78</v>
      </c>
      <c r="BK443" s="119">
        <f>ROUND(I443*H443,2)</f>
        <v>0</v>
      </c>
      <c r="BL443" s="14" t="s">
        <v>134</v>
      </c>
      <c r="BM443" s="14" t="s">
        <v>653</v>
      </c>
    </row>
    <row r="444" spans="2:65" s="10" customFormat="1" x14ac:dyDescent="0.2">
      <c r="B444" s="123"/>
      <c r="D444" s="120" t="s">
        <v>165</v>
      </c>
      <c r="E444" s="124" t="s">
        <v>3</v>
      </c>
      <c r="F444" s="125" t="s">
        <v>654</v>
      </c>
      <c r="H444" s="126">
        <v>15.993</v>
      </c>
      <c r="L444" s="123"/>
      <c r="M444" s="127"/>
      <c r="N444" s="128"/>
      <c r="O444" s="128"/>
      <c r="P444" s="128"/>
      <c r="Q444" s="128"/>
      <c r="R444" s="128"/>
      <c r="S444" s="128"/>
      <c r="T444" s="129"/>
      <c r="AT444" s="124" t="s">
        <v>165</v>
      </c>
      <c r="AU444" s="124" t="s">
        <v>78</v>
      </c>
      <c r="AV444" s="10" t="s">
        <v>80</v>
      </c>
      <c r="AW444" s="10" t="s">
        <v>35</v>
      </c>
      <c r="AX444" s="10" t="s">
        <v>78</v>
      </c>
      <c r="AY444" s="124" t="s">
        <v>119</v>
      </c>
    </row>
    <row r="445" spans="2:65" s="11" customFormat="1" x14ac:dyDescent="0.2">
      <c r="B445" s="130"/>
      <c r="D445" s="120" t="s">
        <v>165</v>
      </c>
      <c r="E445" s="131" t="s">
        <v>3</v>
      </c>
      <c r="F445" s="132" t="s">
        <v>655</v>
      </c>
      <c r="H445" s="131" t="s">
        <v>3</v>
      </c>
      <c r="L445" s="130"/>
      <c r="M445" s="133"/>
      <c r="N445" s="134"/>
      <c r="O445" s="134"/>
      <c r="P445" s="134"/>
      <c r="Q445" s="134"/>
      <c r="R445" s="134"/>
      <c r="S445" s="134"/>
      <c r="T445" s="135"/>
      <c r="AT445" s="131" t="s">
        <v>165</v>
      </c>
      <c r="AU445" s="131" t="s">
        <v>78</v>
      </c>
      <c r="AV445" s="11" t="s">
        <v>78</v>
      </c>
      <c r="AW445" s="11" t="s">
        <v>35</v>
      </c>
      <c r="AX445" s="11" t="s">
        <v>73</v>
      </c>
      <c r="AY445" s="131" t="s">
        <v>119</v>
      </c>
    </row>
    <row r="446" spans="2:65" s="1" customFormat="1" ht="22.5" customHeight="1" x14ac:dyDescent="0.2">
      <c r="B446" s="109"/>
      <c r="C446" s="110" t="s">
        <v>656</v>
      </c>
      <c r="D446" s="110" t="s">
        <v>120</v>
      </c>
      <c r="E446" s="111" t="s">
        <v>657</v>
      </c>
      <c r="F446" s="112" t="s">
        <v>658</v>
      </c>
      <c r="G446" s="113" t="s">
        <v>156</v>
      </c>
      <c r="H446" s="114">
        <v>40</v>
      </c>
      <c r="I446" s="115"/>
      <c r="J446" s="115">
        <f>ROUND(I446*H446,2)</f>
        <v>0</v>
      </c>
      <c r="K446" s="112" t="s">
        <v>124</v>
      </c>
      <c r="L446" s="25"/>
      <c r="M446" s="45" t="s">
        <v>3</v>
      </c>
      <c r="N446" s="116" t="s">
        <v>44</v>
      </c>
      <c r="O446" s="117">
        <v>13.41</v>
      </c>
      <c r="P446" s="117">
        <f>O446*H446</f>
        <v>536.4</v>
      </c>
      <c r="Q446" s="117">
        <v>0</v>
      </c>
      <c r="R446" s="117">
        <f>Q446*H446</f>
        <v>0</v>
      </c>
      <c r="S446" s="117">
        <v>0</v>
      </c>
      <c r="T446" s="118">
        <f>S446*H446</f>
        <v>0</v>
      </c>
      <c r="AR446" s="14" t="s">
        <v>134</v>
      </c>
      <c r="AT446" s="14" t="s">
        <v>120</v>
      </c>
      <c r="AU446" s="14" t="s">
        <v>78</v>
      </c>
      <c r="AY446" s="14" t="s">
        <v>119</v>
      </c>
      <c r="BE446" s="119">
        <f>IF(N446="základní",J446,0)</f>
        <v>0</v>
      </c>
      <c r="BF446" s="119">
        <f>IF(N446="snížená",J446,0)</f>
        <v>0</v>
      </c>
      <c r="BG446" s="119">
        <f>IF(N446="zákl. přenesená",J446,0)</f>
        <v>0</v>
      </c>
      <c r="BH446" s="119">
        <f>IF(N446="sníž. přenesená",J446,0)</f>
        <v>0</v>
      </c>
      <c r="BI446" s="119">
        <f>IF(N446="nulová",J446,0)</f>
        <v>0</v>
      </c>
      <c r="BJ446" s="14" t="s">
        <v>78</v>
      </c>
      <c r="BK446" s="119">
        <f>ROUND(I446*H446,2)</f>
        <v>0</v>
      </c>
      <c r="BL446" s="14" t="s">
        <v>134</v>
      </c>
      <c r="BM446" s="14" t="s">
        <v>659</v>
      </c>
    </row>
    <row r="447" spans="2:65" s="10" customFormat="1" x14ac:dyDescent="0.2">
      <c r="B447" s="123"/>
      <c r="D447" s="120" t="s">
        <v>165</v>
      </c>
      <c r="E447" s="124" t="s">
        <v>3</v>
      </c>
      <c r="F447" s="125" t="s">
        <v>334</v>
      </c>
      <c r="H447" s="126">
        <v>40</v>
      </c>
      <c r="L447" s="123"/>
      <c r="M447" s="127"/>
      <c r="N447" s="128"/>
      <c r="O447" s="128"/>
      <c r="P447" s="128"/>
      <c r="Q447" s="128"/>
      <c r="R447" s="128"/>
      <c r="S447" s="128"/>
      <c r="T447" s="129"/>
      <c r="AT447" s="124" t="s">
        <v>165</v>
      </c>
      <c r="AU447" s="124" t="s">
        <v>78</v>
      </c>
      <c r="AV447" s="10" t="s">
        <v>80</v>
      </c>
      <c r="AW447" s="10" t="s">
        <v>35</v>
      </c>
      <c r="AX447" s="10" t="s">
        <v>78</v>
      </c>
      <c r="AY447" s="124" t="s">
        <v>119</v>
      </c>
    </row>
    <row r="448" spans="2:65" s="11" customFormat="1" x14ac:dyDescent="0.2">
      <c r="B448" s="130"/>
      <c r="D448" s="120" t="s">
        <v>165</v>
      </c>
      <c r="E448" s="131" t="s">
        <v>3</v>
      </c>
      <c r="F448" s="132" t="s">
        <v>660</v>
      </c>
      <c r="H448" s="131" t="s">
        <v>3</v>
      </c>
      <c r="L448" s="130"/>
      <c r="M448" s="133"/>
      <c r="N448" s="134"/>
      <c r="O448" s="134"/>
      <c r="P448" s="134"/>
      <c r="Q448" s="134"/>
      <c r="R448" s="134"/>
      <c r="S448" s="134"/>
      <c r="T448" s="135"/>
      <c r="AT448" s="131" t="s">
        <v>165</v>
      </c>
      <c r="AU448" s="131" t="s">
        <v>78</v>
      </c>
      <c r="AV448" s="11" t="s">
        <v>78</v>
      </c>
      <c r="AW448" s="11" t="s">
        <v>35</v>
      </c>
      <c r="AX448" s="11" t="s">
        <v>73</v>
      </c>
      <c r="AY448" s="131" t="s">
        <v>119</v>
      </c>
    </row>
    <row r="449" spans="2:65" s="1" customFormat="1" ht="22.5" customHeight="1" x14ac:dyDescent="0.2">
      <c r="B449" s="109"/>
      <c r="C449" s="110" t="s">
        <v>661</v>
      </c>
      <c r="D449" s="110" t="s">
        <v>120</v>
      </c>
      <c r="E449" s="111" t="s">
        <v>662</v>
      </c>
      <c r="F449" s="112" t="s">
        <v>663</v>
      </c>
      <c r="G449" s="113" t="s">
        <v>156</v>
      </c>
      <c r="H449" s="114">
        <v>30</v>
      </c>
      <c r="I449" s="115"/>
      <c r="J449" s="115">
        <f>ROUND(I449*H449,2)</f>
        <v>0</v>
      </c>
      <c r="K449" s="112" t="s">
        <v>124</v>
      </c>
      <c r="L449" s="25"/>
      <c r="M449" s="45" t="s">
        <v>3</v>
      </c>
      <c r="N449" s="116" t="s">
        <v>44</v>
      </c>
      <c r="O449" s="117">
        <v>30.898</v>
      </c>
      <c r="P449" s="117">
        <f>O449*H449</f>
        <v>926.93999999999994</v>
      </c>
      <c r="Q449" s="117">
        <v>0</v>
      </c>
      <c r="R449" s="117">
        <f>Q449*H449</f>
        <v>0</v>
      </c>
      <c r="S449" s="117">
        <v>0</v>
      </c>
      <c r="T449" s="118">
        <f>S449*H449</f>
        <v>0</v>
      </c>
      <c r="AR449" s="14" t="s">
        <v>134</v>
      </c>
      <c r="AT449" s="14" t="s">
        <v>120</v>
      </c>
      <c r="AU449" s="14" t="s">
        <v>78</v>
      </c>
      <c r="AY449" s="14" t="s">
        <v>119</v>
      </c>
      <c r="BE449" s="119">
        <f>IF(N449="základní",J449,0)</f>
        <v>0</v>
      </c>
      <c r="BF449" s="119">
        <f>IF(N449="snížená",J449,0)</f>
        <v>0</v>
      </c>
      <c r="BG449" s="119">
        <f>IF(N449="zákl. přenesená",J449,0)</f>
        <v>0</v>
      </c>
      <c r="BH449" s="119">
        <f>IF(N449="sníž. přenesená",J449,0)</f>
        <v>0</v>
      </c>
      <c r="BI449" s="119">
        <f>IF(N449="nulová",J449,0)</f>
        <v>0</v>
      </c>
      <c r="BJ449" s="14" t="s">
        <v>78</v>
      </c>
      <c r="BK449" s="119">
        <f>ROUND(I449*H449,2)</f>
        <v>0</v>
      </c>
      <c r="BL449" s="14" t="s">
        <v>134</v>
      </c>
      <c r="BM449" s="14" t="s">
        <v>664</v>
      </c>
    </row>
    <row r="450" spans="2:65" s="10" customFormat="1" x14ac:dyDescent="0.2">
      <c r="B450" s="123"/>
      <c r="D450" s="120" t="s">
        <v>165</v>
      </c>
      <c r="E450" s="124" t="s">
        <v>3</v>
      </c>
      <c r="F450" s="125" t="s">
        <v>284</v>
      </c>
      <c r="H450" s="126">
        <v>30</v>
      </c>
      <c r="L450" s="123"/>
      <c r="M450" s="127"/>
      <c r="N450" s="128"/>
      <c r="O450" s="128"/>
      <c r="P450" s="128"/>
      <c r="Q450" s="128"/>
      <c r="R450" s="128"/>
      <c r="S450" s="128"/>
      <c r="T450" s="129"/>
      <c r="AT450" s="124" t="s">
        <v>165</v>
      </c>
      <c r="AU450" s="124" t="s">
        <v>78</v>
      </c>
      <c r="AV450" s="10" t="s">
        <v>80</v>
      </c>
      <c r="AW450" s="10" t="s">
        <v>35</v>
      </c>
      <c r="AX450" s="10" t="s">
        <v>78</v>
      </c>
      <c r="AY450" s="124" t="s">
        <v>119</v>
      </c>
    </row>
    <row r="451" spans="2:65" s="11" customFormat="1" x14ac:dyDescent="0.2">
      <c r="B451" s="130"/>
      <c r="D451" s="120" t="s">
        <v>165</v>
      </c>
      <c r="E451" s="131" t="s">
        <v>3</v>
      </c>
      <c r="F451" s="132" t="s">
        <v>660</v>
      </c>
      <c r="H451" s="131" t="s">
        <v>3</v>
      </c>
      <c r="L451" s="130"/>
      <c r="M451" s="133"/>
      <c r="N451" s="134"/>
      <c r="O451" s="134"/>
      <c r="P451" s="134"/>
      <c r="Q451" s="134"/>
      <c r="R451" s="134"/>
      <c r="S451" s="134"/>
      <c r="T451" s="135"/>
      <c r="AT451" s="131" t="s">
        <v>165</v>
      </c>
      <c r="AU451" s="131" t="s">
        <v>78</v>
      </c>
      <c r="AV451" s="11" t="s">
        <v>78</v>
      </c>
      <c r="AW451" s="11" t="s">
        <v>35</v>
      </c>
      <c r="AX451" s="11" t="s">
        <v>73</v>
      </c>
      <c r="AY451" s="131" t="s">
        <v>119</v>
      </c>
    </row>
    <row r="452" spans="2:65" s="1" customFormat="1" ht="22.5" customHeight="1" x14ac:dyDescent="0.2">
      <c r="B452" s="109"/>
      <c r="C452" s="110" t="s">
        <v>665</v>
      </c>
      <c r="D452" s="110" t="s">
        <v>120</v>
      </c>
      <c r="E452" s="111" t="s">
        <v>666</v>
      </c>
      <c r="F452" s="112" t="s">
        <v>667</v>
      </c>
      <c r="G452" s="113" t="s">
        <v>156</v>
      </c>
      <c r="H452" s="114">
        <v>6</v>
      </c>
      <c r="I452" s="115"/>
      <c r="J452" s="115">
        <f>ROUND(I452*H452,2)</f>
        <v>0</v>
      </c>
      <c r="K452" s="112" t="s">
        <v>124</v>
      </c>
      <c r="L452" s="25"/>
      <c r="M452" s="45" t="s">
        <v>3</v>
      </c>
      <c r="N452" s="116" t="s">
        <v>44</v>
      </c>
      <c r="O452" s="117">
        <v>38.563000000000002</v>
      </c>
      <c r="P452" s="117">
        <f>O452*H452</f>
        <v>231.37800000000001</v>
      </c>
      <c r="Q452" s="117">
        <v>0</v>
      </c>
      <c r="R452" s="117">
        <f>Q452*H452</f>
        <v>0</v>
      </c>
      <c r="S452" s="117">
        <v>0</v>
      </c>
      <c r="T452" s="118">
        <f>S452*H452</f>
        <v>0</v>
      </c>
      <c r="AR452" s="14" t="s">
        <v>134</v>
      </c>
      <c r="AT452" s="14" t="s">
        <v>120</v>
      </c>
      <c r="AU452" s="14" t="s">
        <v>78</v>
      </c>
      <c r="AY452" s="14" t="s">
        <v>119</v>
      </c>
      <c r="BE452" s="119">
        <f>IF(N452="základní",J452,0)</f>
        <v>0</v>
      </c>
      <c r="BF452" s="119">
        <f>IF(N452="snížená",J452,0)</f>
        <v>0</v>
      </c>
      <c r="BG452" s="119">
        <f>IF(N452="zákl. přenesená",J452,0)</f>
        <v>0</v>
      </c>
      <c r="BH452" s="119">
        <f>IF(N452="sníž. přenesená",J452,0)</f>
        <v>0</v>
      </c>
      <c r="BI452" s="119">
        <f>IF(N452="nulová",J452,0)</f>
        <v>0</v>
      </c>
      <c r="BJ452" s="14" t="s">
        <v>78</v>
      </c>
      <c r="BK452" s="119">
        <f>ROUND(I452*H452,2)</f>
        <v>0</v>
      </c>
      <c r="BL452" s="14" t="s">
        <v>134</v>
      </c>
      <c r="BM452" s="14" t="s">
        <v>668</v>
      </c>
    </row>
    <row r="453" spans="2:65" s="10" customFormat="1" x14ac:dyDescent="0.2">
      <c r="B453" s="123"/>
      <c r="D453" s="120" t="s">
        <v>165</v>
      </c>
      <c r="E453" s="124" t="s">
        <v>3</v>
      </c>
      <c r="F453" s="125" t="s">
        <v>144</v>
      </c>
      <c r="H453" s="126">
        <v>6</v>
      </c>
      <c r="L453" s="123"/>
      <c r="M453" s="127"/>
      <c r="N453" s="128"/>
      <c r="O453" s="128"/>
      <c r="P453" s="128"/>
      <c r="Q453" s="128"/>
      <c r="R453" s="128"/>
      <c r="S453" s="128"/>
      <c r="T453" s="129"/>
      <c r="AT453" s="124" t="s">
        <v>165</v>
      </c>
      <c r="AU453" s="124" t="s">
        <v>78</v>
      </c>
      <c r="AV453" s="10" t="s">
        <v>80</v>
      </c>
      <c r="AW453" s="10" t="s">
        <v>35</v>
      </c>
      <c r="AX453" s="10" t="s">
        <v>78</v>
      </c>
      <c r="AY453" s="124" t="s">
        <v>119</v>
      </c>
    </row>
    <row r="454" spans="2:65" s="11" customFormat="1" x14ac:dyDescent="0.2">
      <c r="B454" s="130"/>
      <c r="D454" s="120" t="s">
        <v>165</v>
      </c>
      <c r="E454" s="131" t="s">
        <v>3</v>
      </c>
      <c r="F454" s="132" t="s">
        <v>660</v>
      </c>
      <c r="H454" s="131" t="s">
        <v>3</v>
      </c>
      <c r="L454" s="130"/>
      <c r="M454" s="133"/>
      <c r="N454" s="134"/>
      <c r="O454" s="134"/>
      <c r="P454" s="134"/>
      <c r="Q454" s="134"/>
      <c r="R454" s="134"/>
      <c r="S454" s="134"/>
      <c r="T454" s="135"/>
      <c r="AT454" s="131" t="s">
        <v>165</v>
      </c>
      <c r="AU454" s="131" t="s">
        <v>78</v>
      </c>
      <c r="AV454" s="11" t="s">
        <v>78</v>
      </c>
      <c r="AW454" s="11" t="s">
        <v>35</v>
      </c>
      <c r="AX454" s="11" t="s">
        <v>73</v>
      </c>
      <c r="AY454" s="131" t="s">
        <v>119</v>
      </c>
    </row>
    <row r="455" spans="2:65" s="1" customFormat="1" ht="22.5" customHeight="1" x14ac:dyDescent="0.2">
      <c r="B455" s="109"/>
      <c r="C455" s="110" t="s">
        <v>669</v>
      </c>
      <c r="D455" s="110" t="s">
        <v>120</v>
      </c>
      <c r="E455" s="111" t="s">
        <v>670</v>
      </c>
      <c r="F455" s="112" t="s">
        <v>671</v>
      </c>
      <c r="G455" s="113" t="s">
        <v>156</v>
      </c>
      <c r="H455" s="114">
        <v>76</v>
      </c>
      <c r="I455" s="115"/>
      <c r="J455" s="115">
        <f>ROUND(I455*H455,2)</f>
        <v>0</v>
      </c>
      <c r="K455" s="112" t="s">
        <v>124</v>
      </c>
      <c r="L455" s="25"/>
      <c r="M455" s="45" t="s">
        <v>3</v>
      </c>
      <c r="N455" s="116" t="s">
        <v>44</v>
      </c>
      <c r="O455" s="117">
        <v>6.742</v>
      </c>
      <c r="P455" s="117">
        <f>O455*H455</f>
        <v>512.39200000000005</v>
      </c>
      <c r="Q455" s="117">
        <v>0</v>
      </c>
      <c r="R455" s="117">
        <f>Q455*H455</f>
        <v>0</v>
      </c>
      <c r="S455" s="117">
        <v>0</v>
      </c>
      <c r="T455" s="118">
        <f>S455*H455</f>
        <v>0</v>
      </c>
      <c r="AR455" s="14" t="s">
        <v>134</v>
      </c>
      <c r="AT455" s="14" t="s">
        <v>120</v>
      </c>
      <c r="AU455" s="14" t="s">
        <v>78</v>
      </c>
      <c r="AY455" s="14" t="s">
        <v>119</v>
      </c>
      <c r="BE455" s="119">
        <f>IF(N455="základní",J455,0)</f>
        <v>0</v>
      </c>
      <c r="BF455" s="119">
        <f>IF(N455="snížená",J455,0)</f>
        <v>0</v>
      </c>
      <c r="BG455" s="119">
        <f>IF(N455="zákl. přenesená",J455,0)</f>
        <v>0</v>
      </c>
      <c r="BH455" s="119">
        <f>IF(N455="sníž. přenesená",J455,0)</f>
        <v>0</v>
      </c>
      <c r="BI455" s="119">
        <f>IF(N455="nulová",J455,0)</f>
        <v>0</v>
      </c>
      <c r="BJ455" s="14" t="s">
        <v>78</v>
      </c>
      <c r="BK455" s="119">
        <f>ROUND(I455*H455,2)</f>
        <v>0</v>
      </c>
      <c r="BL455" s="14" t="s">
        <v>134</v>
      </c>
      <c r="BM455" s="14" t="s">
        <v>672</v>
      </c>
    </row>
    <row r="456" spans="2:65" s="10" customFormat="1" x14ac:dyDescent="0.2">
      <c r="B456" s="123"/>
      <c r="D456" s="120" t="s">
        <v>165</v>
      </c>
      <c r="E456" s="124" t="s">
        <v>3</v>
      </c>
      <c r="F456" s="125" t="s">
        <v>521</v>
      </c>
      <c r="H456" s="126">
        <v>76</v>
      </c>
      <c r="L456" s="123"/>
      <c r="M456" s="127"/>
      <c r="N456" s="128"/>
      <c r="O456" s="128"/>
      <c r="P456" s="128"/>
      <c r="Q456" s="128"/>
      <c r="R456" s="128"/>
      <c r="S456" s="128"/>
      <c r="T456" s="129"/>
      <c r="AT456" s="124" t="s">
        <v>165</v>
      </c>
      <c r="AU456" s="124" t="s">
        <v>78</v>
      </c>
      <c r="AV456" s="10" t="s">
        <v>80</v>
      </c>
      <c r="AW456" s="10" t="s">
        <v>35</v>
      </c>
      <c r="AX456" s="10" t="s">
        <v>78</v>
      </c>
      <c r="AY456" s="124" t="s">
        <v>119</v>
      </c>
    </row>
    <row r="457" spans="2:65" s="11" customFormat="1" x14ac:dyDescent="0.2">
      <c r="B457" s="130"/>
      <c r="D457" s="120" t="s">
        <v>165</v>
      </c>
      <c r="E457" s="131" t="s">
        <v>3</v>
      </c>
      <c r="F457" s="132" t="s">
        <v>673</v>
      </c>
      <c r="H457" s="131" t="s">
        <v>3</v>
      </c>
      <c r="L457" s="130"/>
      <c r="M457" s="133"/>
      <c r="N457" s="134"/>
      <c r="O457" s="134"/>
      <c r="P457" s="134"/>
      <c r="Q457" s="134"/>
      <c r="R457" s="134"/>
      <c r="S457" s="134"/>
      <c r="T457" s="135"/>
      <c r="AT457" s="131" t="s">
        <v>165</v>
      </c>
      <c r="AU457" s="131" t="s">
        <v>78</v>
      </c>
      <c r="AV457" s="11" t="s">
        <v>78</v>
      </c>
      <c r="AW457" s="11" t="s">
        <v>35</v>
      </c>
      <c r="AX457" s="11" t="s">
        <v>73</v>
      </c>
      <c r="AY457" s="131" t="s">
        <v>119</v>
      </c>
    </row>
    <row r="458" spans="2:65" s="1" customFormat="1" ht="22.5" customHeight="1" x14ac:dyDescent="0.2">
      <c r="B458" s="109"/>
      <c r="C458" s="110" t="s">
        <v>674</v>
      </c>
      <c r="D458" s="110" t="s">
        <v>120</v>
      </c>
      <c r="E458" s="111" t="s">
        <v>675</v>
      </c>
      <c r="F458" s="112" t="s">
        <v>676</v>
      </c>
      <c r="G458" s="113" t="s">
        <v>677</v>
      </c>
      <c r="H458" s="114">
        <v>18.8</v>
      </c>
      <c r="I458" s="115"/>
      <c r="J458" s="115">
        <f>ROUND(I458*H458,2)</f>
        <v>0</v>
      </c>
      <c r="K458" s="112" t="s">
        <v>124</v>
      </c>
      <c r="L458" s="25"/>
      <c r="M458" s="45" t="s">
        <v>3</v>
      </c>
      <c r="N458" s="116" t="s">
        <v>44</v>
      </c>
      <c r="O458" s="117">
        <v>69.941000000000003</v>
      </c>
      <c r="P458" s="117">
        <f>O458*H458</f>
        <v>1314.8908000000001</v>
      </c>
      <c r="Q458" s="117">
        <v>0</v>
      </c>
      <c r="R458" s="117">
        <f>Q458*H458</f>
        <v>0</v>
      </c>
      <c r="S458" s="117">
        <v>0</v>
      </c>
      <c r="T458" s="118">
        <f>S458*H458</f>
        <v>0</v>
      </c>
      <c r="AR458" s="14" t="s">
        <v>134</v>
      </c>
      <c r="AT458" s="14" t="s">
        <v>120</v>
      </c>
      <c r="AU458" s="14" t="s">
        <v>78</v>
      </c>
      <c r="AY458" s="14" t="s">
        <v>119</v>
      </c>
      <c r="BE458" s="119">
        <f>IF(N458="základní",J458,0)</f>
        <v>0</v>
      </c>
      <c r="BF458" s="119">
        <f>IF(N458="snížená",J458,0)</f>
        <v>0</v>
      </c>
      <c r="BG458" s="119">
        <f>IF(N458="zákl. přenesená",J458,0)</f>
        <v>0</v>
      </c>
      <c r="BH458" s="119">
        <f>IF(N458="sníž. přenesená",J458,0)</f>
        <v>0</v>
      </c>
      <c r="BI458" s="119">
        <f>IF(N458="nulová",J458,0)</f>
        <v>0</v>
      </c>
      <c r="BJ458" s="14" t="s">
        <v>78</v>
      </c>
      <c r="BK458" s="119">
        <f>ROUND(I458*H458,2)</f>
        <v>0</v>
      </c>
      <c r="BL458" s="14" t="s">
        <v>134</v>
      </c>
      <c r="BM458" s="14" t="s">
        <v>678</v>
      </c>
    </row>
    <row r="459" spans="2:65" s="10" customFormat="1" x14ac:dyDescent="0.2">
      <c r="B459" s="123"/>
      <c r="D459" s="120" t="s">
        <v>165</v>
      </c>
      <c r="E459" s="124" t="s">
        <v>3</v>
      </c>
      <c r="F459" s="125" t="s">
        <v>679</v>
      </c>
      <c r="H459" s="126">
        <v>18.8</v>
      </c>
      <c r="L459" s="123"/>
      <c r="M459" s="127"/>
      <c r="N459" s="128"/>
      <c r="O459" s="128"/>
      <c r="P459" s="128"/>
      <c r="Q459" s="128"/>
      <c r="R459" s="128"/>
      <c r="S459" s="128"/>
      <c r="T459" s="129"/>
      <c r="AT459" s="124" t="s">
        <v>165</v>
      </c>
      <c r="AU459" s="124" t="s">
        <v>78</v>
      </c>
      <c r="AV459" s="10" t="s">
        <v>80</v>
      </c>
      <c r="AW459" s="10" t="s">
        <v>35</v>
      </c>
      <c r="AX459" s="10" t="s">
        <v>78</v>
      </c>
      <c r="AY459" s="124" t="s">
        <v>119</v>
      </c>
    </row>
    <row r="460" spans="2:65" s="11" customFormat="1" x14ac:dyDescent="0.2">
      <c r="B460" s="130"/>
      <c r="D460" s="120" t="s">
        <v>165</v>
      </c>
      <c r="E460" s="131" t="s">
        <v>3</v>
      </c>
      <c r="F460" s="132" t="s">
        <v>673</v>
      </c>
      <c r="H460" s="131" t="s">
        <v>3</v>
      </c>
      <c r="L460" s="130"/>
      <c r="M460" s="133"/>
      <c r="N460" s="134"/>
      <c r="O460" s="134"/>
      <c r="P460" s="134"/>
      <c r="Q460" s="134"/>
      <c r="R460" s="134"/>
      <c r="S460" s="134"/>
      <c r="T460" s="135"/>
      <c r="AT460" s="131" t="s">
        <v>165</v>
      </c>
      <c r="AU460" s="131" t="s">
        <v>78</v>
      </c>
      <c r="AV460" s="11" t="s">
        <v>78</v>
      </c>
      <c r="AW460" s="11" t="s">
        <v>35</v>
      </c>
      <c r="AX460" s="11" t="s">
        <v>73</v>
      </c>
      <c r="AY460" s="131" t="s">
        <v>119</v>
      </c>
    </row>
    <row r="461" spans="2:65" s="1" customFormat="1" ht="22.5" customHeight="1" x14ac:dyDescent="0.2">
      <c r="B461" s="109"/>
      <c r="C461" s="110" t="s">
        <v>680</v>
      </c>
      <c r="D461" s="110" t="s">
        <v>120</v>
      </c>
      <c r="E461" s="111" t="s">
        <v>681</v>
      </c>
      <c r="F461" s="112" t="s">
        <v>682</v>
      </c>
      <c r="G461" s="113" t="s">
        <v>677</v>
      </c>
      <c r="H461" s="114">
        <v>18.8</v>
      </c>
      <c r="I461" s="115"/>
      <c r="J461" s="115">
        <f>ROUND(I461*H461,2)</f>
        <v>0</v>
      </c>
      <c r="K461" s="112" t="s">
        <v>124</v>
      </c>
      <c r="L461" s="25"/>
      <c r="M461" s="45" t="s">
        <v>3</v>
      </c>
      <c r="N461" s="116" t="s">
        <v>44</v>
      </c>
      <c r="O461" s="117">
        <v>13.948</v>
      </c>
      <c r="P461" s="117">
        <f>O461*H461</f>
        <v>262.22239999999999</v>
      </c>
      <c r="Q461" s="117">
        <v>0</v>
      </c>
      <c r="R461" s="117">
        <f>Q461*H461</f>
        <v>0</v>
      </c>
      <c r="S461" s="117">
        <v>0</v>
      </c>
      <c r="T461" s="118">
        <f>S461*H461</f>
        <v>0</v>
      </c>
      <c r="AR461" s="14" t="s">
        <v>134</v>
      </c>
      <c r="AT461" s="14" t="s">
        <v>120</v>
      </c>
      <c r="AU461" s="14" t="s">
        <v>78</v>
      </c>
      <c r="AY461" s="14" t="s">
        <v>119</v>
      </c>
      <c r="BE461" s="119">
        <f>IF(N461="základní",J461,0)</f>
        <v>0</v>
      </c>
      <c r="BF461" s="119">
        <f>IF(N461="snížená",J461,0)</f>
        <v>0</v>
      </c>
      <c r="BG461" s="119">
        <f>IF(N461="zákl. přenesená",J461,0)</f>
        <v>0</v>
      </c>
      <c r="BH461" s="119">
        <f>IF(N461="sníž. přenesená",J461,0)</f>
        <v>0</v>
      </c>
      <c r="BI461" s="119">
        <f>IF(N461="nulová",J461,0)</f>
        <v>0</v>
      </c>
      <c r="BJ461" s="14" t="s">
        <v>78</v>
      </c>
      <c r="BK461" s="119">
        <f>ROUND(I461*H461,2)</f>
        <v>0</v>
      </c>
      <c r="BL461" s="14" t="s">
        <v>134</v>
      </c>
      <c r="BM461" s="14" t="s">
        <v>683</v>
      </c>
    </row>
    <row r="462" spans="2:65" s="10" customFormat="1" x14ac:dyDescent="0.2">
      <c r="B462" s="123"/>
      <c r="D462" s="120" t="s">
        <v>165</v>
      </c>
      <c r="E462" s="124" t="s">
        <v>3</v>
      </c>
      <c r="F462" s="125" t="s">
        <v>679</v>
      </c>
      <c r="H462" s="126">
        <v>18.8</v>
      </c>
      <c r="L462" s="123"/>
      <c r="M462" s="127"/>
      <c r="N462" s="128"/>
      <c r="O462" s="128"/>
      <c r="P462" s="128"/>
      <c r="Q462" s="128"/>
      <c r="R462" s="128"/>
      <c r="S462" s="128"/>
      <c r="T462" s="129"/>
      <c r="AT462" s="124" t="s">
        <v>165</v>
      </c>
      <c r="AU462" s="124" t="s">
        <v>78</v>
      </c>
      <c r="AV462" s="10" t="s">
        <v>80</v>
      </c>
      <c r="AW462" s="10" t="s">
        <v>35</v>
      </c>
      <c r="AX462" s="10" t="s">
        <v>78</v>
      </c>
      <c r="AY462" s="124" t="s">
        <v>119</v>
      </c>
    </row>
    <row r="463" spans="2:65" s="11" customFormat="1" x14ac:dyDescent="0.2">
      <c r="B463" s="130"/>
      <c r="D463" s="120" t="s">
        <v>165</v>
      </c>
      <c r="E463" s="131" t="s">
        <v>3</v>
      </c>
      <c r="F463" s="132" t="s">
        <v>673</v>
      </c>
      <c r="H463" s="131" t="s">
        <v>3</v>
      </c>
      <c r="L463" s="130"/>
      <c r="M463" s="133"/>
      <c r="N463" s="134"/>
      <c r="O463" s="134"/>
      <c r="P463" s="134"/>
      <c r="Q463" s="134"/>
      <c r="R463" s="134"/>
      <c r="S463" s="134"/>
      <c r="T463" s="135"/>
      <c r="AT463" s="131" t="s">
        <v>165</v>
      </c>
      <c r="AU463" s="131" t="s">
        <v>78</v>
      </c>
      <c r="AV463" s="11" t="s">
        <v>78</v>
      </c>
      <c r="AW463" s="11" t="s">
        <v>35</v>
      </c>
      <c r="AX463" s="11" t="s">
        <v>73</v>
      </c>
      <c r="AY463" s="131" t="s">
        <v>119</v>
      </c>
    </row>
    <row r="464" spans="2:65" s="1" customFormat="1" ht="16.5" customHeight="1" x14ac:dyDescent="0.2">
      <c r="B464" s="109"/>
      <c r="C464" s="110" t="s">
        <v>684</v>
      </c>
      <c r="D464" s="110" t="s">
        <v>120</v>
      </c>
      <c r="E464" s="111" t="s">
        <v>685</v>
      </c>
      <c r="F464" s="112" t="s">
        <v>420</v>
      </c>
      <c r="G464" s="113" t="s">
        <v>267</v>
      </c>
      <c r="H464" s="114">
        <v>76</v>
      </c>
      <c r="I464" s="115"/>
      <c r="J464" s="115">
        <f>ROUND(I464*H464,2)</f>
        <v>0</v>
      </c>
      <c r="K464" s="112" t="s">
        <v>124</v>
      </c>
      <c r="L464" s="25"/>
      <c r="M464" s="45" t="s">
        <v>3</v>
      </c>
      <c r="N464" s="116" t="s">
        <v>44</v>
      </c>
      <c r="O464" s="117">
        <v>5.7000000000000002E-2</v>
      </c>
      <c r="P464" s="117">
        <f>O464*H464</f>
        <v>4.3319999999999999</v>
      </c>
      <c r="Q464" s="117">
        <v>0</v>
      </c>
      <c r="R464" s="117">
        <f>Q464*H464</f>
        <v>0</v>
      </c>
      <c r="S464" s="117">
        <v>0</v>
      </c>
      <c r="T464" s="118">
        <f>S464*H464</f>
        <v>0</v>
      </c>
      <c r="AR464" s="14" t="s">
        <v>134</v>
      </c>
      <c r="AT464" s="14" t="s">
        <v>120</v>
      </c>
      <c r="AU464" s="14" t="s">
        <v>78</v>
      </c>
      <c r="AY464" s="14" t="s">
        <v>119</v>
      </c>
      <c r="BE464" s="119">
        <f>IF(N464="základní",J464,0)</f>
        <v>0</v>
      </c>
      <c r="BF464" s="119">
        <f>IF(N464="snížená",J464,0)</f>
        <v>0</v>
      </c>
      <c r="BG464" s="119">
        <f>IF(N464="zákl. přenesená",J464,0)</f>
        <v>0</v>
      </c>
      <c r="BH464" s="119">
        <f>IF(N464="sníž. přenesená",J464,0)</f>
        <v>0</v>
      </c>
      <c r="BI464" s="119">
        <f>IF(N464="nulová",J464,0)</f>
        <v>0</v>
      </c>
      <c r="BJ464" s="14" t="s">
        <v>78</v>
      </c>
      <c r="BK464" s="119">
        <f>ROUND(I464*H464,2)</f>
        <v>0</v>
      </c>
      <c r="BL464" s="14" t="s">
        <v>134</v>
      </c>
      <c r="BM464" s="14" t="s">
        <v>686</v>
      </c>
    </row>
    <row r="465" spans="2:65" s="10" customFormat="1" x14ac:dyDescent="0.2">
      <c r="B465" s="123"/>
      <c r="D465" s="120" t="s">
        <v>165</v>
      </c>
      <c r="E465" s="124" t="s">
        <v>3</v>
      </c>
      <c r="F465" s="125" t="s">
        <v>521</v>
      </c>
      <c r="H465" s="126">
        <v>76</v>
      </c>
      <c r="L465" s="123"/>
      <c r="M465" s="127"/>
      <c r="N465" s="128"/>
      <c r="O465" s="128"/>
      <c r="P465" s="128"/>
      <c r="Q465" s="128"/>
      <c r="R465" s="128"/>
      <c r="S465" s="128"/>
      <c r="T465" s="129"/>
      <c r="AT465" s="124" t="s">
        <v>165</v>
      </c>
      <c r="AU465" s="124" t="s">
        <v>78</v>
      </c>
      <c r="AV465" s="10" t="s">
        <v>80</v>
      </c>
      <c r="AW465" s="10" t="s">
        <v>35</v>
      </c>
      <c r="AX465" s="10" t="s">
        <v>78</v>
      </c>
      <c r="AY465" s="124" t="s">
        <v>119</v>
      </c>
    </row>
    <row r="466" spans="2:65" s="11" customFormat="1" x14ac:dyDescent="0.2">
      <c r="B466" s="130"/>
      <c r="D466" s="120" t="s">
        <v>165</v>
      </c>
      <c r="E466" s="131" t="s">
        <v>3</v>
      </c>
      <c r="F466" s="132" t="s">
        <v>423</v>
      </c>
      <c r="H466" s="131" t="s">
        <v>3</v>
      </c>
      <c r="L466" s="130"/>
      <c r="M466" s="133"/>
      <c r="N466" s="134"/>
      <c r="O466" s="134"/>
      <c r="P466" s="134"/>
      <c r="Q466" s="134"/>
      <c r="R466" s="134"/>
      <c r="S466" s="134"/>
      <c r="T466" s="135"/>
      <c r="AT466" s="131" t="s">
        <v>165</v>
      </c>
      <c r="AU466" s="131" t="s">
        <v>78</v>
      </c>
      <c r="AV466" s="11" t="s">
        <v>78</v>
      </c>
      <c r="AW466" s="11" t="s">
        <v>35</v>
      </c>
      <c r="AX466" s="11" t="s">
        <v>73</v>
      </c>
      <c r="AY466" s="131" t="s">
        <v>119</v>
      </c>
    </row>
    <row r="467" spans="2:65" s="1" customFormat="1" ht="16.5" customHeight="1" x14ac:dyDescent="0.2">
      <c r="B467" s="109"/>
      <c r="C467" s="110" t="s">
        <v>687</v>
      </c>
      <c r="D467" s="110" t="s">
        <v>120</v>
      </c>
      <c r="E467" s="111" t="s">
        <v>688</v>
      </c>
      <c r="F467" s="112" t="s">
        <v>426</v>
      </c>
      <c r="G467" s="113" t="s">
        <v>267</v>
      </c>
      <c r="H467" s="114">
        <v>80</v>
      </c>
      <c r="I467" s="115"/>
      <c r="J467" s="115">
        <f>ROUND(I467*H467,2)</f>
        <v>0</v>
      </c>
      <c r="K467" s="112" t="s">
        <v>124</v>
      </c>
      <c r="L467" s="25"/>
      <c r="M467" s="45" t="s">
        <v>3</v>
      </c>
      <c r="N467" s="116" t="s">
        <v>44</v>
      </c>
      <c r="O467" s="117">
        <v>8.1000000000000003E-2</v>
      </c>
      <c r="P467" s="117">
        <f>O467*H467</f>
        <v>6.48</v>
      </c>
      <c r="Q467" s="117">
        <v>0</v>
      </c>
      <c r="R467" s="117">
        <f>Q467*H467</f>
        <v>0</v>
      </c>
      <c r="S467" s="117">
        <v>0</v>
      </c>
      <c r="T467" s="118">
        <f>S467*H467</f>
        <v>0</v>
      </c>
      <c r="AR467" s="14" t="s">
        <v>134</v>
      </c>
      <c r="AT467" s="14" t="s">
        <v>120</v>
      </c>
      <c r="AU467" s="14" t="s">
        <v>78</v>
      </c>
      <c r="AY467" s="14" t="s">
        <v>119</v>
      </c>
      <c r="BE467" s="119">
        <f>IF(N467="základní",J467,0)</f>
        <v>0</v>
      </c>
      <c r="BF467" s="119">
        <f>IF(N467="snížená",J467,0)</f>
        <v>0</v>
      </c>
      <c r="BG467" s="119">
        <f>IF(N467="zákl. přenesená",J467,0)</f>
        <v>0</v>
      </c>
      <c r="BH467" s="119">
        <f>IF(N467="sníž. přenesená",J467,0)</f>
        <v>0</v>
      </c>
      <c r="BI467" s="119">
        <f>IF(N467="nulová",J467,0)</f>
        <v>0</v>
      </c>
      <c r="BJ467" s="14" t="s">
        <v>78</v>
      </c>
      <c r="BK467" s="119">
        <f>ROUND(I467*H467,2)</f>
        <v>0</v>
      </c>
      <c r="BL467" s="14" t="s">
        <v>134</v>
      </c>
      <c r="BM467" s="14" t="s">
        <v>689</v>
      </c>
    </row>
    <row r="468" spans="2:65" s="10" customFormat="1" x14ac:dyDescent="0.2">
      <c r="B468" s="123"/>
      <c r="D468" s="120" t="s">
        <v>165</v>
      </c>
      <c r="E468" s="124" t="s">
        <v>3</v>
      </c>
      <c r="F468" s="125" t="s">
        <v>536</v>
      </c>
      <c r="H468" s="126">
        <v>80</v>
      </c>
      <c r="L468" s="123"/>
      <c r="M468" s="127"/>
      <c r="N468" s="128"/>
      <c r="O468" s="128"/>
      <c r="P468" s="128"/>
      <c r="Q468" s="128"/>
      <c r="R468" s="128"/>
      <c r="S468" s="128"/>
      <c r="T468" s="129"/>
      <c r="AT468" s="124" t="s">
        <v>165</v>
      </c>
      <c r="AU468" s="124" t="s">
        <v>78</v>
      </c>
      <c r="AV468" s="10" t="s">
        <v>80</v>
      </c>
      <c r="AW468" s="10" t="s">
        <v>35</v>
      </c>
      <c r="AX468" s="10" t="s">
        <v>78</v>
      </c>
      <c r="AY468" s="124" t="s">
        <v>119</v>
      </c>
    </row>
    <row r="469" spans="2:65" s="11" customFormat="1" x14ac:dyDescent="0.2">
      <c r="B469" s="130"/>
      <c r="D469" s="120" t="s">
        <v>165</v>
      </c>
      <c r="E469" s="131" t="s">
        <v>3</v>
      </c>
      <c r="F469" s="132" t="s">
        <v>423</v>
      </c>
      <c r="H469" s="131" t="s">
        <v>3</v>
      </c>
      <c r="L469" s="130"/>
      <c r="M469" s="133"/>
      <c r="N469" s="134"/>
      <c r="O469" s="134"/>
      <c r="P469" s="134"/>
      <c r="Q469" s="134"/>
      <c r="R469" s="134"/>
      <c r="S469" s="134"/>
      <c r="T469" s="135"/>
      <c r="AT469" s="131" t="s">
        <v>165</v>
      </c>
      <c r="AU469" s="131" t="s">
        <v>78</v>
      </c>
      <c r="AV469" s="11" t="s">
        <v>78</v>
      </c>
      <c r="AW469" s="11" t="s">
        <v>35</v>
      </c>
      <c r="AX469" s="11" t="s">
        <v>73</v>
      </c>
      <c r="AY469" s="131" t="s">
        <v>119</v>
      </c>
    </row>
    <row r="470" spans="2:65" s="1" customFormat="1" ht="16.5" customHeight="1" x14ac:dyDescent="0.2">
      <c r="B470" s="109"/>
      <c r="C470" s="110" t="s">
        <v>690</v>
      </c>
      <c r="D470" s="110" t="s">
        <v>120</v>
      </c>
      <c r="E470" s="111" t="s">
        <v>691</v>
      </c>
      <c r="F470" s="112" t="s">
        <v>692</v>
      </c>
      <c r="G470" s="113" t="s">
        <v>388</v>
      </c>
      <c r="H470" s="114">
        <v>8</v>
      </c>
      <c r="I470" s="115"/>
      <c r="J470" s="115">
        <f>ROUND(I470*H470,2)</f>
        <v>0</v>
      </c>
      <c r="K470" s="112" t="s">
        <v>124</v>
      </c>
      <c r="L470" s="25"/>
      <c r="M470" s="45" t="s">
        <v>3</v>
      </c>
      <c r="N470" s="116" t="s">
        <v>44</v>
      </c>
      <c r="O470" s="117">
        <v>49.4</v>
      </c>
      <c r="P470" s="117">
        <f>O470*H470</f>
        <v>395.2</v>
      </c>
      <c r="Q470" s="117">
        <v>0</v>
      </c>
      <c r="R470" s="117">
        <f>Q470*H470</f>
        <v>0</v>
      </c>
      <c r="S470" s="117">
        <v>0</v>
      </c>
      <c r="T470" s="118">
        <f>S470*H470</f>
        <v>0</v>
      </c>
      <c r="AR470" s="14" t="s">
        <v>134</v>
      </c>
      <c r="AT470" s="14" t="s">
        <v>120</v>
      </c>
      <c r="AU470" s="14" t="s">
        <v>78</v>
      </c>
      <c r="AY470" s="14" t="s">
        <v>119</v>
      </c>
      <c r="BE470" s="119">
        <f>IF(N470="základní",J470,0)</f>
        <v>0</v>
      </c>
      <c r="BF470" s="119">
        <f>IF(N470="snížená",J470,0)</f>
        <v>0</v>
      </c>
      <c r="BG470" s="119">
        <f>IF(N470="zákl. přenesená",J470,0)</f>
        <v>0</v>
      </c>
      <c r="BH470" s="119">
        <f>IF(N470="sníž. přenesená",J470,0)</f>
        <v>0</v>
      </c>
      <c r="BI470" s="119">
        <f>IF(N470="nulová",J470,0)</f>
        <v>0</v>
      </c>
      <c r="BJ470" s="14" t="s">
        <v>78</v>
      </c>
      <c r="BK470" s="119">
        <f>ROUND(I470*H470,2)</f>
        <v>0</v>
      </c>
      <c r="BL470" s="14" t="s">
        <v>134</v>
      </c>
      <c r="BM470" s="14" t="s">
        <v>693</v>
      </c>
    </row>
    <row r="471" spans="2:65" s="10" customFormat="1" x14ac:dyDescent="0.2">
      <c r="B471" s="123"/>
      <c r="D471" s="120" t="s">
        <v>165</v>
      </c>
      <c r="E471" s="124" t="s">
        <v>3</v>
      </c>
      <c r="F471" s="125" t="s">
        <v>153</v>
      </c>
      <c r="H471" s="126">
        <v>8</v>
      </c>
      <c r="L471" s="123"/>
      <c r="M471" s="127"/>
      <c r="N471" s="128"/>
      <c r="O471" s="128"/>
      <c r="P471" s="128"/>
      <c r="Q471" s="128"/>
      <c r="R471" s="128"/>
      <c r="S471" s="128"/>
      <c r="T471" s="129"/>
      <c r="AT471" s="124" t="s">
        <v>165</v>
      </c>
      <c r="AU471" s="124" t="s">
        <v>78</v>
      </c>
      <c r="AV471" s="10" t="s">
        <v>80</v>
      </c>
      <c r="AW471" s="10" t="s">
        <v>35</v>
      </c>
      <c r="AX471" s="10" t="s">
        <v>78</v>
      </c>
      <c r="AY471" s="124" t="s">
        <v>119</v>
      </c>
    </row>
    <row r="472" spans="2:65" s="11" customFormat="1" x14ac:dyDescent="0.2">
      <c r="B472" s="130"/>
      <c r="D472" s="120" t="s">
        <v>165</v>
      </c>
      <c r="E472" s="131" t="s">
        <v>3</v>
      </c>
      <c r="F472" s="132" t="s">
        <v>694</v>
      </c>
      <c r="H472" s="131" t="s">
        <v>3</v>
      </c>
      <c r="L472" s="130"/>
      <c r="M472" s="133"/>
      <c r="N472" s="134"/>
      <c r="O472" s="134"/>
      <c r="P472" s="134"/>
      <c r="Q472" s="134"/>
      <c r="R472" s="134"/>
      <c r="S472" s="134"/>
      <c r="T472" s="135"/>
      <c r="AT472" s="131" t="s">
        <v>165</v>
      </c>
      <c r="AU472" s="131" t="s">
        <v>78</v>
      </c>
      <c r="AV472" s="11" t="s">
        <v>78</v>
      </c>
      <c r="AW472" s="11" t="s">
        <v>35</v>
      </c>
      <c r="AX472" s="11" t="s">
        <v>73</v>
      </c>
      <c r="AY472" s="131" t="s">
        <v>119</v>
      </c>
    </row>
    <row r="473" spans="2:65" s="1" customFormat="1" ht="16.5" customHeight="1" x14ac:dyDescent="0.2">
      <c r="B473" s="109"/>
      <c r="C473" s="110" t="s">
        <v>695</v>
      </c>
      <c r="D473" s="110" t="s">
        <v>120</v>
      </c>
      <c r="E473" s="111" t="s">
        <v>696</v>
      </c>
      <c r="F473" s="112" t="s">
        <v>697</v>
      </c>
      <c r="G473" s="113" t="s">
        <v>388</v>
      </c>
      <c r="H473" s="114">
        <v>6</v>
      </c>
      <c r="I473" s="115"/>
      <c r="J473" s="115">
        <f>ROUND(I473*H473,2)</f>
        <v>0</v>
      </c>
      <c r="K473" s="112" t="s">
        <v>124</v>
      </c>
      <c r="L473" s="25"/>
      <c r="M473" s="45" t="s">
        <v>3</v>
      </c>
      <c r="N473" s="116" t="s">
        <v>44</v>
      </c>
      <c r="O473" s="117">
        <v>48.18</v>
      </c>
      <c r="P473" s="117">
        <f>O473*H473</f>
        <v>289.08</v>
      </c>
      <c r="Q473" s="117">
        <v>0</v>
      </c>
      <c r="R473" s="117">
        <f>Q473*H473</f>
        <v>0</v>
      </c>
      <c r="S473" s="117">
        <v>0</v>
      </c>
      <c r="T473" s="118">
        <f>S473*H473</f>
        <v>0</v>
      </c>
      <c r="AR473" s="14" t="s">
        <v>134</v>
      </c>
      <c r="AT473" s="14" t="s">
        <v>120</v>
      </c>
      <c r="AU473" s="14" t="s">
        <v>78</v>
      </c>
      <c r="AY473" s="14" t="s">
        <v>119</v>
      </c>
      <c r="BE473" s="119">
        <f>IF(N473="základní",J473,0)</f>
        <v>0</v>
      </c>
      <c r="BF473" s="119">
        <f>IF(N473="snížená",J473,0)</f>
        <v>0</v>
      </c>
      <c r="BG473" s="119">
        <f>IF(N473="zákl. přenesená",J473,0)</f>
        <v>0</v>
      </c>
      <c r="BH473" s="119">
        <f>IF(N473="sníž. přenesená",J473,0)</f>
        <v>0</v>
      </c>
      <c r="BI473" s="119">
        <f>IF(N473="nulová",J473,0)</f>
        <v>0</v>
      </c>
      <c r="BJ473" s="14" t="s">
        <v>78</v>
      </c>
      <c r="BK473" s="119">
        <f>ROUND(I473*H473,2)</f>
        <v>0</v>
      </c>
      <c r="BL473" s="14" t="s">
        <v>134</v>
      </c>
      <c r="BM473" s="14" t="s">
        <v>698</v>
      </c>
    </row>
    <row r="474" spans="2:65" s="10" customFormat="1" x14ac:dyDescent="0.2">
      <c r="B474" s="123"/>
      <c r="D474" s="120" t="s">
        <v>165</v>
      </c>
      <c r="E474" s="124" t="s">
        <v>3</v>
      </c>
      <c r="F474" s="125" t="s">
        <v>144</v>
      </c>
      <c r="H474" s="126">
        <v>6</v>
      </c>
      <c r="L474" s="123"/>
      <c r="M474" s="127"/>
      <c r="N474" s="128"/>
      <c r="O474" s="128"/>
      <c r="P474" s="128"/>
      <c r="Q474" s="128"/>
      <c r="R474" s="128"/>
      <c r="S474" s="128"/>
      <c r="T474" s="129"/>
      <c r="AT474" s="124" t="s">
        <v>165</v>
      </c>
      <c r="AU474" s="124" t="s">
        <v>78</v>
      </c>
      <c r="AV474" s="10" t="s">
        <v>80</v>
      </c>
      <c r="AW474" s="10" t="s">
        <v>35</v>
      </c>
      <c r="AX474" s="10" t="s">
        <v>78</v>
      </c>
      <c r="AY474" s="124" t="s">
        <v>119</v>
      </c>
    </row>
    <row r="475" spans="2:65" s="11" customFormat="1" x14ac:dyDescent="0.2">
      <c r="B475" s="130"/>
      <c r="D475" s="120" t="s">
        <v>165</v>
      </c>
      <c r="E475" s="131" t="s">
        <v>3</v>
      </c>
      <c r="F475" s="132" t="s">
        <v>699</v>
      </c>
      <c r="H475" s="131" t="s">
        <v>3</v>
      </c>
      <c r="L475" s="130"/>
      <c r="M475" s="133"/>
      <c r="N475" s="134"/>
      <c r="O475" s="134"/>
      <c r="P475" s="134"/>
      <c r="Q475" s="134"/>
      <c r="R475" s="134"/>
      <c r="S475" s="134"/>
      <c r="T475" s="135"/>
      <c r="AT475" s="131" t="s">
        <v>165</v>
      </c>
      <c r="AU475" s="131" t="s">
        <v>78</v>
      </c>
      <c r="AV475" s="11" t="s">
        <v>78</v>
      </c>
      <c r="AW475" s="11" t="s">
        <v>35</v>
      </c>
      <c r="AX475" s="11" t="s">
        <v>73</v>
      </c>
      <c r="AY475" s="131" t="s">
        <v>119</v>
      </c>
    </row>
    <row r="476" spans="2:65" s="1" customFormat="1" ht="16.5" customHeight="1" x14ac:dyDescent="0.2">
      <c r="B476" s="109"/>
      <c r="C476" s="110" t="s">
        <v>212</v>
      </c>
      <c r="D476" s="110" t="s">
        <v>120</v>
      </c>
      <c r="E476" s="111" t="s">
        <v>700</v>
      </c>
      <c r="F476" s="112" t="s">
        <v>701</v>
      </c>
      <c r="G476" s="113" t="s">
        <v>388</v>
      </c>
      <c r="H476" s="114">
        <v>1</v>
      </c>
      <c r="I476" s="115"/>
      <c r="J476" s="115">
        <f>ROUND(I476*H476,2)</f>
        <v>0</v>
      </c>
      <c r="K476" s="112" t="s">
        <v>124</v>
      </c>
      <c r="L476" s="25"/>
      <c r="M476" s="45" t="s">
        <v>3</v>
      </c>
      <c r="N476" s="116" t="s">
        <v>44</v>
      </c>
      <c r="O476" s="117">
        <v>140.5</v>
      </c>
      <c r="P476" s="117">
        <f>O476*H476</f>
        <v>140.5</v>
      </c>
      <c r="Q476" s="117">
        <v>0</v>
      </c>
      <c r="R476" s="117">
        <f>Q476*H476</f>
        <v>0</v>
      </c>
      <c r="S476" s="117">
        <v>0</v>
      </c>
      <c r="T476" s="118">
        <f>S476*H476</f>
        <v>0</v>
      </c>
      <c r="AR476" s="14" t="s">
        <v>134</v>
      </c>
      <c r="AT476" s="14" t="s">
        <v>120</v>
      </c>
      <c r="AU476" s="14" t="s">
        <v>78</v>
      </c>
      <c r="AY476" s="14" t="s">
        <v>119</v>
      </c>
      <c r="BE476" s="119">
        <f>IF(N476="základní",J476,0)</f>
        <v>0</v>
      </c>
      <c r="BF476" s="119">
        <f>IF(N476="snížená",J476,0)</f>
        <v>0</v>
      </c>
      <c r="BG476" s="119">
        <f>IF(N476="zákl. přenesená",J476,0)</f>
        <v>0</v>
      </c>
      <c r="BH476" s="119">
        <f>IF(N476="sníž. přenesená",J476,0)</f>
        <v>0</v>
      </c>
      <c r="BI476" s="119">
        <f>IF(N476="nulová",J476,0)</f>
        <v>0</v>
      </c>
      <c r="BJ476" s="14" t="s">
        <v>78</v>
      </c>
      <c r="BK476" s="119">
        <f>ROUND(I476*H476,2)</f>
        <v>0</v>
      </c>
      <c r="BL476" s="14" t="s">
        <v>134</v>
      </c>
      <c r="BM476" s="14" t="s">
        <v>702</v>
      </c>
    </row>
    <row r="477" spans="2:65" s="10" customFormat="1" x14ac:dyDescent="0.2">
      <c r="B477" s="123"/>
      <c r="D477" s="120" t="s">
        <v>165</v>
      </c>
      <c r="E477" s="124" t="s">
        <v>3</v>
      </c>
      <c r="F477" s="125" t="s">
        <v>78</v>
      </c>
      <c r="H477" s="126">
        <v>1</v>
      </c>
      <c r="L477" s="123"/>
      <c r="M477" s="127"/>
      <c r="N477" s="128"/>
      <c r="O477" s="128"/>
      <c r="P477" s="128"/>
      <c r="Q477" s="128"/>
      <c r="R477" s="128"/>
      <c r="S477" s="128"/>
      <c r="T477" s="129"/>
      <c r="AT477" s="124" t="s">
        <v>165</v>
      </c>
      <c r="AU477" s="124" t="s">
        <v>78</v>
      </c>
      <c r="AV477" s="10" t="s">
        <v>80</v>
      </c>
      <c r="AW477" s="10" t="s">
        <v>35</v>
      </c>
      <c r="AX477" s="10" t="s">
        <v>78</v>
      </c>
      <c r="AY477" s="124" t="s">
        <v>119</v>
      </c>
    </row>
    <row r="478" spans="2:65" s="11" customFormat="1" x14ac:dyDescent="0.2">
      <c r="B478" s="130"/>
      <c r="D478" s="120" t="s">
        <v>165</v>
      </c>
      <c r="E478" s="131" t="s">
        <v>3</v>
      </c>
      <c r="F478" s="132" t="s">
        <v>703</v>
      </c>
      <c r="H478" s="131" t="s">
        <v>3</v>
      </c>
      <c r="L478" s="130"/>
      <c r="M478" s="133"/>
      <c r="N478" s="134"/>
      <c r="O478" s="134"/>
      <c r="P478" s="134"/>
      <c r="Q478" s="134"/>
      <c r="R478" s="134"/>
      <c r="S478" s="134"/>
      <c r="T478" s="135"/>
      <c r="AT478" s="131" t="s">
        <v>165</v>
      </c>
      <c r="AU478" s="131" t="s">
        <v>78</v>
      </c>
      <c r="AV478" s="11" t="s">
        <v>78</v>
      </c>
      <c r="AW478" s="11" t="s">
        <v>35</v>
      </c>
      <c r="AX478" s="11" t="s">
        <v>73</v>
      </c>
      <c r="AY478" s="131" t="s">
        <v>119</v>
      </c>
    </row>
    <row r="479" spans="2:65" s="1" customFormat="1" ht="16.5" customHeight="1" x14ac:dyDescent="0.2">
      <c r="B479" s="109"/>
      <c r="C479" s="110" t="s">
        <v>704</v>
      </c>
      <c r="D479" s="110" t="s">
        <v>120</v>
      </c>
      <c r="E479" s="111" t="s">
        <v>705</v>
      </c>
      <c r="F479" s="112" t="s">
        <v>706</v>
      </c>
      <c r="G479" s="113" t="s">
        <v>388</v>
      </c>
      <c r="H479" s="114">
        <v>1</v>
      </c>
      <c r="I479" s="115"/>
      <c r="J479" s="115">
        <f>ROUND(I479*H479,2)</f>
        <v>0</v>
      </c>
      <c r="K479" s="112" t="s">
        <v>3</v>
      </c>
      <c r="L479" s="25"/>
      <c r="M479" s="45" t="s">
        <v>3</v>
      </c>
      <c r="N479" s="116" t="s">
        <v>44</v>
      </c>
      <c r="O479" s="117">
        <v>0</v>
      </c>
      <c r="P479" s="117">
        <f>O479*H479</f>
        <v>0</v>
      </c>
      <c r="Q479" s="117">
        <v>0</v>
      </c>
      <c r="R479" s="117">
        <f>Q479*H479</f>
        <v>0</v>
      </c>
      <c r="S479" s="117">
        <v>0</v>
      </c>
      <c r="T479" s="118">
        <f>S479*H479</f>
        <v>0</v>
      </c>
      <c r="AR479" s="14" t="s">
        <v>134</v>
      </c>
      <c r="AT479" s="14" t="s">
        <v>120</v>
      </c>
      <c r="AU479" s="14" t="s">
        <v>78</v>
      </c>
      <c r="AY479" s="14" t="s">
        <v>119</v>
      </c>
      <c r="BE479" s="119">
        <f>IF(N479="základní",J479,0)</f>
        <v>0</v>
      </c>
      <c r="BF479" s="119">
        <f>IF(N479="snížená",J479,0)</f>
        <v>0</v>
      </c>
      <c r="BG479" s="119">
        <f>IF(N479="zákl. přenesená",J479,0)</f>
        <v>0</v>
      </c>
      <c r="BH479" s="119">
        <f>IF(N479="sníž. přenesená",J479,0)</f>
        <v>0</v>
      </c>
      <c r="BI479" s="119">
        <f>IF(N479="nulová",J479,0)</f>
        <v>0</v>
      </c>
      <c r="BJ479" s="14" t="s">
        <v>78</v>
      </c>
      <c r="BK479" s="119">
        <f>ROUND(I479*H479,2)</f>
        <v>0</v>
      </c>
      <c r="BL479" s="14" t="s">
        <v>134</v>
      </c>
      <c r="BM479" s="14" t="s">
        <v>707</v>
      </c>
    </row>
    <row r="480" spans="2:65" s="10" customFormat="1" x14ac:dyDescent="0.2">
      <c r="B480" s="123"/>
      <c r="D480" s="120" t="s">
        <v>165</v>
      </c>
      <c r="E480" s="124" t="s">
        <v>3</v>
      </c>
      <c r="F480" s="125" t="s">
        <v>78</v>
      </c>
      <c r="H480" s="126">
        <v>1</v>
      </c>
      <c r="L480" s="123"/>
      <c r="M480" s="127"/>
      <c r="N480" s="128"/>
      <c r="O480" s="128"/>
      <c r="P480" s="128"/>
      <c r="Q480" s="128"/>
      <c r="R480" s="128"/>
      <c r="S480" s="128"/>
      <c r="T480" s="129"/>
      <c r="AT480" s="124" t="s">
        <v>165</v>
      </c>
      <c r="AU480" s="124" t="s">
        <v>78</v>
      </c>
      <c r="AV480" s="10" t="s">
        <v>80</v>
      </c>
      <c r="AW480" s="10" t="s">
        <v>35</v>
      </c>
      <c r="AX480" s="10" t="s">
        <v>78</v>
      </c>
      <c r="AY480" s="124" t="s">
        <v>119</v>
      </c>
    </row>
    <row r="481" spans="2:65" s="11" customFormat="1" x14ac:dyDescent="0.2">
      <c r="B481" s="130"/>
      <c r="D481" s="120" t="s">
        <v>165</v>
      </c>
      <c r="E481" s="131" t="s">
        <v>3</v>
      </c>
      <c r="F481" s="132" t="s">
        <v>703</v>
      </c>
      <c r="H481" s="131" t="s">
        <v>3</v>
      </c>
      <c r="L481" s="130"/>
      <c r="M481" s="133"/>
      <c r="N481" s="134"/>
      <c r="O481" s="134"/>
      <c r="P481" s="134"/>
      <c r="Q481" s="134"/>
      <c r="R481" s="134"/>
      <c r="S481" s="134"/>
      <c r="T481" s="135"/>
      <c r="AT481" s="131" t="s">
        <v>165</v>
      </c>
      <c r="AU481" s="131" t="s">
        <v>78</v>
      </c>
      <c r="AV481" s="11" t="s">
        <v>78</v>
      </c>
      <c r="AW481" s="11" t="s">
        <v>35</v>
      </c>
      <c r="AX481" s="11" t="s">
        <v>73</v>
      </c>
      <c r="AY481" s="131" t="s">
        <v>119</v>
      </c>
    </row>
    <row r="482" spans="2:65" s="1" customFormat="1" ht="16.5" customHeight="1" x14ac:dyDescent="0.2">
      <c r="B482" s="109"/>
      <c r="C482" s="110" t="s">
        <v>708</v>
      </c>
      <c r="D482" s="110" t="s">
        <v>120</v>
      </c>
      <c r="E482" s="111" t="s">
        <v>709</v>
      </c>
      <c r="F482" s="112" t="s">
        <v>710</v>
      </c>
      <c r="G482" s="113" t="s">
        <v>388</v>
      </c>
      <c r="H482" s="114">
        <v>193</v>
      </c>
      <c r="I482" s="115"/>
      <c r="J482" s="115">
        <f>ROUND(I482*H482,2)</f>
        <v>0</v>
      </c>
      <c r="K482" s="112" t="s">
        <v>124</v>
      </c>
      <c r="L482" s="25"/>
      <c r="M482" s="45" t="s">
        <v>3</v>
      </c>
      <c r="N482" s="116" t="s">
        <v>44</v>
      </c>
      <c r="O482" s="117">
        <v>0.76900000000000002</v>
      </c>
      <c r="P482" s="117">
        <f>O482*H482</f>
        <v>148.417</v>
      </c>
      <c r="Q482" s="117">
        <v>0</v>
      </c>
      <c r="R482" s="117">
        <f>Q482*H482</f>
        <v>0</v>
      </c>
      <c r="S482" s="117">
        <v>0</v>
      </c>
      <c r="T482" s="118">
        <f>S482*H482</f>
        <v>0</v>
      </c>
      <c r="AR482" s="14" t="s">
        <v>134</v>
      </c>
      <c r="AT482" s="14" t="s">
        <v>120</v>
      </c>
      <c r="AU482" s="14" t="s">
        <v>78</v>
      </c>
      <c r="AY482" s="14" t="s">
        <v>119</v>
      </c>
      <c r="BE482" s="119">
        <f>IF(N482="základní",J482,0)</f>
        <v>0</v>
      </c>
      <c r="BF482" s="119">
        <f>IF(N482="snížená",J482,0)</f>
        <v>0</v>
      </c>
      <c r="BG482" s="119">
        <f>IF(N482="zákl. přenesená",J482,0)</f>
        <v>0</v>
      </c>
      <c r="BH482" s="119">
        <f>IF(N482="sníž. přenesená",J482,0)</f>
        <v>0</v>
      </c>
      <c r="BI482" s="119">
        <f>IF(N482="nulová",J482,0)</f>
        <v>0</v>
      </c>
      <c r="BJ482" s="14" t="s">
        <v>78</v>
      </c>
      <c r="BK482" s="119">
        <f>ROUND(I482*H482,2)</f>
        <v>0</v>
      </c>
      <c r="BL482" s="14" t="s">
        <v>134</v>
      </c>
      <c r="BM482" s="14" t="s">
        <v>711</v>
      </c>
    </row>
    <row r="483" spans="2:65" s="1" customFormat="1" ht="29.25" x14ac:dyDescent="0.2">
      <c r="B483" s="25"/>
      <c r="D483" s="120" t="s">
        <v>172</v>
      </c>
      <c r="F483" s="121" t="s">
        <v>407</v>
      </c>
      <c r="L483" s="25"/>
      <c r="M483" s="122"/>
      <c r="N483" s="46"/>
      <c r="O483" s="46"/>
      <c r="P483" s="46"/>
      <c r="Q483" s="46"/>
      <c r="R483" s="46"/>
      <c r="S483" s="46"/>
      <c r="T483" s="47"/>
      <c r="AT483" s="14" t="s">
        <v>172</v>
      </c>
      <c r="AU483" s="14" t="s">
        <v>78</v>
      </c>
    </row>
    <row r="484" spans="2:65" s="10" customFormat="1" x14ac:dyDescent="0.2">
      <c r="B484" s="123"/>
      <c r="D484" s="120" t="s">
        <v>165</v>
      </c>
      <c r="E484" s="124" t="s">
        <v>3</v>
      </c>
      <c r="F484" s="125" t="s">
        <v>712</v>
      </c>
      <c r="H484" s="126">
        <v>193</v>
      </c>
      <c r="L484" s="123"/>
      <c r="M484" s="127"/>
      <c r="N484" s="128"/>
      <c r="O484" s="128"/>
      <c r="P484" s="128"/>
      <c r="Q484" s="128"/>
      <c r="R484" s="128"/>
      <c r="S484" s="128"/>
      <c r="T484" s="129"/>
      <c r="AT484" s="124" t="s">
        <v>165</v>
      </c>
      <c r="AU484" s="124" t="s">
        <v>78</v>
      </c>
      <c r="AV484" s="10" t="s">
        <v>80</v>
      </c>
      <c r="AW484" s="10" t="s">
        <v>35</v>
      </c>
      <c r="AX484" s="10" t="s">
        <v>78</v>
      </c>
      <c r="AY484" s="124" t="s">
        <v>119</v>
      </c>
    </row>
    <row r="485" spans="2:65" s="11" customFormat="1" x14ac:dyDescent="0.2">
      <c r="B485" s="130"/>
      <c r="D485" s="120" t="s">
        <v>165</v>
      </c>
      <c r="E485" s="131" t="s">
        <v>3</v>
      </c>
      <c r="F485" s="132" t="s">
        <v>713</v>
      </c>
      <c r="H485" s="131" t="s">
        <v>3</v>
      </c>
      <c r="L485" s="130"/>
      <c r="M485" s="133"/>
      <c r="N485" s="134"/>
      <c r="O485" s="134"/>
      <c r="P485" s="134"/>
      <c r="Q485" s="134"/>
      <c r="R485" s="134"/>
      <c r="S485" s="134"/>
      <c r="T485" s="135"/>
      <c r="AT485" s="131" t="s">
        <v>165</v>
      </c>
      <c r="AU485" s="131" t="s">
        <v>78</v>
      </c>
      <c r="AV485" s="11" t="s">
        <v>78</v>
      </c>
      <c r="AW485" s="11" t="s">
        <v>35</v>
      </c>
      <c r="AX485" s="11" t="s">
        <v>73</v>
      </c>
      <c r="AY485" s="131" t="s">
        <v>119</v>
      </c>
    </row>
    <row r="486" spans="2:65" s="1" customFormat="1" ht="22.5" customHeight="1" x14ac:dyDescent="0.2">
      <c r="B486" s="109"/>
      <c r="C486" s="110" t="s">
        <v>714</v>
      </c>
      <c r="D486" s="110" t="s">
        <v>120</v>
      </c>
      <c r="E486" s="111" t="s">
        <v>715</v>
      </c>
      <c r="F486" s="112" t="s">
        <v>716</v>
      </c>
      <c r="G486" s="113" t="s">
        <v>388</v>
      </c>
      <c r="H486" s="114">
        <v>68</v>
      </c>
      <c r="I486" s="115"/>
      <c r="J486" s="115">
        <f>ROUND(I486*H486,2)</f>
        <v>0</v>
      </c>
      <c r="K486" s="112" t="s">
        <v>124</v>
      </c>
      <c r="L486" s="25"/>
      <c r="M486" s="45" t="s">
        <v>3</v>
      </c>
      <c r="N486" s="116" t="s">
        <v>44</v>
      </c>
      <c r="O486" s="117">
        <v>1.597</v>
      </c>
      <c r="P486" s="117">
        <f>O486*H486</f>
        <v>108.596</v>
      </c>
      <c r="Q486" s="117">
        <v>0</v>
      </c>
      <c r="R486" s="117">
        <f>Q486*H486</f>
        <v>0</v>
      </c>
      <c r="S486" s="117">
        <v>0</v>
      </c>
      <c r="T486" s="118">
        <f>S486*H486</f>
        <v>0</v>
      </c>
      <c r="AR486" s="14" t="s">
        <v>134</v>
      </c>
      <c r="AT486" s="14" t="s">
        <v>120</v>
      </c>
      <c r="AU486" s="14" t="s">
        <v>78</v>
      </c>
      <c r="AY486" s="14" t="s">
        <v>119</v>
      </c>
      <c r="BE486" s="119">
        <f>IF(N486="základní",J486,0)</f>
        <v>0</v>
      </c>
      <c r="BF486" s="119">
        <f>IF(N486="snížená",J486,0)</f>
        <v>0</v>
      </c>
      <c r="BG486" s="119">
        <f>IF(N486="zákl. přenesená",J486,0)</f>
        <v>0</v>
      </c>
      <c r="BH486" s="119">
        <f>IF(N486="sníž. přenesená",J486,0)</f>
        <v>0</v>
      </c>
      <c r="BI486" s="119">
        <f>IF(N486="nulová",J486,0)</f>
        <v>0</v>
      </c>
      <c r="BJ486" s="14" t="s">
        <v>78</v>
      </c>
      <c r="BK486" s="119">
        <f>ROUND(I486*H486,2)</f>
        <v>0</v>
      </c>
      <c r="BL486" s="14" t="s">
        <v>134</v>
      </c>
      <c r="BM486" s="14" t="s">
        <v>717</v>
      </c>
    </row>
    <row r="487" spans="2:65" s="1" customFormat="1" ht="29.25" x14ac:dyDescent="0.2">
      <c r="B487" s="25"/>
      <c r="D487" s="120" t="s">
        <v>172</v>
      </c>
      <c r="F487" s="121" t="s">
        <v>407</v>
      </c>
      <c r="L487" s="25"/>
      <c r="M487" s="122"/>
      <c r="N487" s="46"/>
      <c r="O487" s="46"/>
      <c r="P487" s="46"/>
      <c r="Q487" s="46"/>
      <c r="R487" s="46"/>
      <c r="S487" s="46"/>
      <c r="T487" s="47"/>
      <c r="AT487" s="14" t="s">
        <v>172</v>
      </c>
      <c r="AU487" s="14" t="s">
        <v>78</v>
      </c>
    </row>
    <row r="488" spans="2:65" s="10" customFormat="1" x14ac:dyDescent="0.2">
      <c r="B488" s="123"/>
      <c r="D488" s="120" t="s">
        <v>165</v>
      </c>
      <c r="E488" s="124" t="s">
        <v>3</v>
      </c>
      <c r="F488" s="125" t="s">
        <v>487</v>
      </c>
      <c r="H488" s="126">
        <v>68</v>
      </c>
      <c r="L488" s="123"/>
      <c r="M488" s="127"/>
      <c r="N488" s="128"/>
      <c r="O488" s="128"/>
      <c r="P488" s="128"/>
      <c r="Q488" s="128"/>
      <c r="R488" s="128"/>
      <c r="S488" s="128"/>
      <c r="T488" s="129"/>
      <c r="AT488" s="124" t="s">
        <v>165</v>
      </c>
      <c r="AU488" s="124" t="s">
        <v>78</v>
      </c>
      <c r="AV488" s="10" t="s">
        <v>80</v>
      </c>
      <c r="AW488" s="10" t="s">
        <v>35</v>
      </c>
      <c r="AX488" s="10" t="s">
        <v>78</v>
      </c>
      <c r="AY488" s="124" t="s">
        <v>119</v>
      </c>
    </row>
    <row r="489" spans="2:65" s="11" customFormat="1" x14ac:dyDescent="0.2">
      <c r="B489" s="130"/>
      <c r="D489" s="120" t="s">
        <v>165</v>
      </c>
      <c r="E489" s="131" t="s">
        <v>3</v>
      </c>
      <c r="F489" s="132" t="s">
        <v>718</v>
      </c>
      <c r="H489" s="131" t="s">
        <v>3</v>
      </c>
      <c r="L489" s="130"/>
      <c r="M489" s="133"/>
      <c r="N489" s="134"/>
      <c r="O489" s="134"/>
      <c r="P489" s="134"/>
      <c r="Q489" s="134"/>
      <c r="R489" s="134"/>
      <c r="S489" s="134"/>
      <c r="T489" s="135"/>
      <c r="AT489" s="131" t="s">
        <v>165</v>
      </c>
      <c r="AU489" s="131" t="s">
        <v>78</v>
      </c>
      <c r="AV489" s="11" t="s">
        <v>78</v>
      </c>
      <c r="AW489" s="11" t="s">
        <v>35</v>
      </c>
      <c r="AX489" s="11" t="s">
        <v>73</v>
      </c>
      <c r="AY489" s="131" t="s">
        <v>119</v>
      </c>
    </row>
    <row r="490" spans="2:65" s="9" customFormat="1" ht="25.9" customHeight="1" x14ac:dyDescent="0.2">
      <c r="B490" s="99"/>
      <c r="D490" s="100" t="s">
        <v>72</v>
      </c>
      <c r="E490" s="101" t="s">
        <v>719</v>
      </c>
      <c r="F490" s="101" t="s">
        <v>720</v>
      </c>
      <c r="J490" s="102">
        <f>BK490</f>
        <v>0</v>
      </c>
      <c r="L490" s="99"/>
      <c r="M490" s="103"/>
      <c r="N490" s="104"/>
      <c r="O490" s="104"/>
      <c r="P490" s="105">
        <f>SUM(P491:P499)</f>
        <v>0</v>
      </c>
      <c r="Q490" s="104"/>
      <c r="R490" s="105">
        <f>SUM(R491:R499)</f>
        <v>0</v>
      </c>
      <c r="S490" s="104"/>
      <c r="T490" s="106">
        <f>SUM(T491:T499)</f>
        <v>0</v>
      </c>
      <c r="AR490" s="100" t="s">
        <v>78</v>
      </c>
      <c r="AT490" s="107" t="s">
        <v>72</v>
      </c>
      <c r="AU490" s="107" t="s">
        <v>73</v>
      </c>
      <c r="AY490" s="100" t="s">
        <v>119</v>
      </c>
      <c r="BK490" s="108">
        <f>SUM(BK491:BK499)</f>
        <v>0</v>
      </c>
    </row>
    <row r="491" spans="2:65" s="1" customFormat="1" ht="16.5" customHeight="1" x14ac:dyDescent="0.2">
      <c r="B491" s="109"/>
      <c r="C491" s="136" t="s">
        <v>721</v>
      </c>
      <c r="D491" s="136" t="s">
        <v>272</v>
      </c>
      <c r="E491" s="137" t="s">
        <v>722</v>
      </c>
      <c r="F491" s="138" t="s">
        <v>723</v>
      </c>
      <c r="G491" s="139" t="s">
        <v>267</v>
      </c>
      <c r="H491" s="140">
        <v>14010</v>
      </c>
      <c r="I491" s="141"/>
      <c r="J491" s="141">
        <f>ROUND(I491*H491,2)</f>
        <v>0</v>
      </c>
      <c r="K491" s="138" t="s">
        <v>3</v>
      </c>
      <c r="L491" s="142"/>
      <c r="M491" s="143" t="s">
        <v>3</v>
      </c>
      <c r="N491" s="144" t="s">
        <v>44</v>
      </c>
      <c r="O491" s="117">
        <v>0</v>
      </c>
      <c r="P491" s="117">
        <f>O491*H491</f>
        <v>0</v>
      </c>
      <c r="Q491" s="117">
        <v>0</v>
      </c>
      <c r="R491" s="117">
        <f>Q491*H491</f>
        <v>0</v>
      </c>
      <c r="S491" s="117">
        <v>0</v>
      </c>
      <c r="T491" s="118">
        <f>S491*H491</f>
        <v>0</v>
      </c>
      <c r="AR491" s="14" t="s">
        <v>153</v>
      </c>
      <c r="AT491" s="14" t="s">
        <v>272</v>
      </c>
      <c r="AU491" s="14" t="s">
        <v>78</v>
      </c>
      <c r="AY491" s="14" t="s">
        <v>119</v>
      </c>
      <c r="BE491" s="119">
        <f>IF(N491="základní",J491,0)</f>
        <v>0</v>
      </c>
      <c r="BF491" s="119">
        <f>IF(N491="snížená",J491,0)</f>
        <v>0</v>
      </c>
      <c r="BG491" s="119">
        <f>IF(N491="zákl. přenesená",J491,0)</f>
        <v>0</v>
      </c>
      <c r="BH491" s="119">
        <f>IF(N491="sníž. přenesená",J491,0)</f>
        <v>0</v>
      </c>
      <c r="BI491" s="119">
        <f>IF(N491="nulová",J491,0)</f>
        <v>0</v>
      </c>
      <c r="BJ491" s="14" t="s">
        <v>78</v>
      </c>
      <c r="BK491" s="119">
        <f>ROUND(I491*H491,2)</f>
        <v>0</v>
      </c>
      <c r="BL491" s="14" t="s">
        <v>134</v>
      </c>
      <c r="BM491" s="14" t="s">
        <v>724</v>
      </c>
    </row>
    <row r="492" spans="2:65" s="10" customFormat="1" x14ac:dyDescent="0.2">
      <c r="B492" s="123"/>
      <c r="D492" s="120" t="s">
        <v>165</v>
      </c>
      <c r="E492" s="124" t="s">
        <v>3</v>
      </c>
      <c r="F492" s="125" t="s">
        <v>725</v>
      </c>
      <c r="H492" s="126">
        <v>14010</v>
      </c>
      <c r="L492" s="123"/>
      <c r="M492" s="127"/>
      <c r="N492" s="128"/>
      <c r="O492" s="128"/>
      <c r="P492" s="128"/>
      <c r="Q492" s="128"/>
      <c r="R492" s="128"/>
      <c r="S492" s="128"/>
      <c r="T492" s="129"/>
      <c r="AT492" s="124" t="s">
        <v>165</v>
      </c>
      <c r="AU492" s="124" t="s">
        <v>78</v>
      </c>
      <c r="AV492" s="10" t="s">
        <v>80</v>
      </c>
      <c r="AW492" s="10" t="s">
        <v>35</v>
      </c>
      <c r="AX492" s="10" t="s">
        <v>78</v>
      </c>
      <c r="AY492" s="124" t="s">
        <v>119</v>
      </c>
    </row>
    <row r="493" spans="2:65" s="11" customFormat="1" x14ac:dyDescent="0.2">
      <c r="B493" s="130"/>
      <c r="D493" s="120" t="s">
        <v>165</v>
      </c>
      <c r="E493" s="131" t="s">
        <v>3</v>
      </c>
      <c r="F493" s="132" t="s">
        <v>655</v>
      </c>
      <c r="H493" s="131" t="s">
        <v>3</v>
      </c>
      <c r="L493" s="130"/>
      <c r="M493" s="133"/>
      <c r="N493" s="134"/>
      <c r="O493" s="134"/>
      <c r="P493" s="134"/>
      <c r="Q493" s="134"/>
      <c r="R493" s="134"/>
      <c r="S493" s="134"/>
      <c r="T493" s="135"/>
      <c r="AT493" s="131" t="s">
        <v>165</v>
      </c>
      <c r="AU493" s="131" t="s">
        <v>78</v>
      </c>
      <c r="AV493" s="11" t="s">
        <v>78</v>
      </c>
      <c r="AW493" s="11" t="s">
        <v>35</v>
      </c>
      <c r="AX493" s="11" t="s">
        <v>73</v>
      </c>
      <c r="AY493" s="131" t="s">
        <v>119</v>
      </c>
    </row>
    <row r="494" spans="2:65" s="1" customFormat="1" ht="16.5" customHeight="1" x14ac:dyDescent="0.2">
      <c r="B494" s="109"/>
      <c r="C494" s="136" t="s">
        <v>726</v>
      </c>
      <c r="D494" s="136" t="s">
        <v>272</v>
      </c>
      <c r="E494" s="137" t="s">
        <v>727</v>
      </c>
      <c r="F494" s="138" t="s">
        <v>728</v>
      </c>
      <c r="G494" s="139" t="s">
        <v>267</v>
      </c>
      <c r="H494" s="140">
        <v>6140</v>
      </c>
      <c r="I494" s="141"/>
      <c r="J494" s="141">
        <f>ROUND(I494*H494,2)</f>
        <v>0</v>
      </c>
      <c r="K494" s="138" t="s">
        <v>3</v>
      </c>
      <c r="L494" s="142"/>
      <c r="M494" s="143" t="s">
        <v>3</v>
      </c>
      <c r="N494" s="144" t="s">
        <v>44</v>
      </c>
      <c r="O494" s="117">
        <v>0</v>
      </c>
      <c r="P494" s="117">
        <f>O494*H494</f>
        <v>0</v>
      </c>
      <c r="Q494" s="117">
        <v>0</v>
      </c>
      <c r="R494" s="117">
        <f>Q494*H494</f>
        <v>0</v>
      </c>
      <c r="S494" s="117">
        <v>0</v>
      </c>
      <c r="T494" s="118">
        <f>S494*H494</f>
        <v>0</v>
      </c>
      <c r="AR494" s="14" t="s">
        <v>153</v>
      </c>
      <c r="AT494" s="14" t="s">
        <v>272</v>
      </c>
      <c r="AU494" s="14" t="s">
        <v>78</v>
      </c>
      <c r="AY494" s="14" t="s">
        <v>119</v>
      </c>
      <c r="BE494" s="119">
        <f>IF(N494="základní",J494,0)</f>
        <v>0</v>
      </c>
      <c r="BF494" s="119">
        <f>IF(N494="snížená",J494,0)</f>
        <v>0</v>
      </c>
      <c r="BG494" s="119">
        <f>IF(N494="zákl. přenesená",J494,0)</f>
        <v>0</v>
      </c>
      <c r="BH494" s="119">
        <f>IF(N494="sníž. přenesená",J494,0)</f>
        <v>0</v>
      </c>
      <c r="BI494" s="119">
        <f>IF(N494="nulová",J494,0)</f>
        <v>0</v>
      </c>
      <c r="BJ494" s="14" t="s">
        <v>78</v>
      </c>
      <c r="BK494" s="119">
        <f>ROUND(I494*H494,2)</f>
        <v>0</v>
      </c>
      <c r="BL494" s="14" t="s">
        <v>134</v>
      </c>
      <c r="BM494" s="14" t="s">
        <v>729</v>
      </c>
    </row>
    <row r="495" spans="2:65" s="10" customFormat="1" x14ac:dyDescent="0.2">
      <c r="B495" s="123"/>
      <c r="D495" s="120" t="s">
        <v>165</v>
      </c>
      <c r="E495" s="124" t="s">
        <v>3</v>
      </c>
      <c r="F495" s="125" t="s">
        <v>730</v>
      </c>
      <c r="H495" s="126">
        <v>6140</v>
      </c>
      <c r="L495" s="123"/>
      <c r="M495" s="127"/>
      <c r="N495" s="128"/>
      <c r="O495" s="128"/>
      <c r="P495" s="128"/>
      <c r="Q495" s="128"/>
      <c r="R495" s="128"/>
      <c r="S495" s="128"/>
      <c r="T495" s="129"/>
      <c r="AT495" s="124" t="s">
        <v>165</v>
      </c>
      <c r="AU495" s="124" t="s">
        <v>78</v>
      </c>
      <c r="AV495" s="10" t="s">
        <v>80</v>
      </c>
      <c r="AW495" s="10" t="s">
        <v>35</v>
      </c>
      <c r="AX495" s="10" t="s">
        <v>78</v>
      </c>
      <c r="AY495" s="124" t="s">
        <v>119</v>
      </c>
    </row>
    <row r="496" spans="2:65" s="11" customFormat="1" x14ac:dyDescent="0.2">
      <c r="B496" s="130"/>
      <c r="D496" s="120" t="s">
        <v>165</v>
      </c>
      <c r="E496" s="131" t="s">
        <v>3</v>
      </c>
      <c r="F496" s="132" t="s">
        <v>655</v>
      </c>
      <c r="H496" s="131" t="s">
        <v>3</v>
      </c>
      <c r="L496" s="130"/>
      <c r="M496" s="133"/>
      <c r="N496" s="134"/>
      <c r="O496" s="134"/>
      <c r="P496" s="134"/>
      <c r="Q496" s="134"/>
      <c r="R496" s="134"/>
      <c r="S496" s="134"/>
      <c r="T496" s="135"/>
      <c r="AT496" s="131" t="s">
        <v>165</v>
      </c>
      <c r="AU496" s="131" t="s">
        <v>78</v>
      </c>
      <c r="AV496" s="11" t="s">
        <v>78</v>
      </c>
      <c r="AW496" s="11" t="s">
        <v>35</v>
      </c>
      <c r="AX496" s="11" t="s">
        <v>73</v>
      </c>
      <c r="AY496" s="131" t="s">
        <v>119</v>
      </c>
    </row>
    <row r="497" spans="2:65" s="1" customFormat="1" ht="16.5" customHeight="1" x14ac:dyDescent="0.2">
      <c r="B497" s="109"/>
      <c r="C497" s="136" t="s">
        <v>731</v>
      </c>
      <c r="D497" s="136" t="s">
        <v>272</v>
      </c>
      <c r="E497" s="137" t="s">
        <v>732</v>
      </c>
      <c r="F497" s="138" t="s">
        <v>733</v>
      </c>
      <c r="G497" s="139" t="s">
        <v>205</v>
      </c>
      <c r="H497" s="140">
        <v>8</v>
      </c>
      <c r="I497" s="141"/>
      <c r="J497" s="141">
        <f>ROUND(I497*H497,2)</f>
        <v>0</v>
      </c>
      <c r="K497" s="138" t="s">
        <v>3</v>
      </c>
      <c r="L497" s="142"/>
      <c r="M497" s="143" t="s">
        <v>3</v>
      </c>
      <c r="N497" s="144" t="s">
        <v>44</v>
      </c>
      <c r="O497" s="117">
        <v>0</v>
      </c>
      <c r="P497" s="117">
        <f>O497*H497</f>
        <v>0</v>
      </c>
      <c r="Q497" s="117">
        <v>0</v>
      </c>
      <c r="R497" s="117">
        <f>Q497*H497</f>
        <v>0</v>
      </c>
      <c r="S497" s="117">
        <v>0</v>
      </c>
      <c r="T497" s="118">
        <f>S497*H497</f>
        <v>0</v>
      </c>
      <c r="AR497" s="14" t="s">
        <v>153</v>
      </c>
      <c r="AT497" s="14" t="s">
        <v>272</v>
      </c>
      <c r="AU497" s="14" t="s">
        <v>78</v>
      </c>
      <c r="AY497" s="14" t="s">
        <v>119</v>
      </c>
      <c r="BE497" s="119">
        <f>IF(N497="základní",J497,0)</f>
        <v>0</v>
      </c>
      <c r="BF497" s="119">
        <f>IF(N497="snížená",J497,0)</f>
        <v>0</v>
      </c>
      <c r="BG497" s="119">
        <f>IF(N497="zákl. přenesená",J497,0)</f>
        <v>0</v>
      </c>
      <c r="BH497" s="119">
        <f>IF(N497="sníž. přenesená",J497,0)</f>
        <v>0</v>
      </c>
      <c r="BI497" s="119">
        <f>IF(N497="nulová",J497,0)</f>
        <v>0</v>
      </c>
      <c r="BJ497" s="14" t="s">
        <v>78</v>
      </c>
      <c r="BK497" s="119">
        <f>ROUND(I497*H497,2)</f>
        <v>0</v>
      </c>
      <c r="BL497" s="14" t="s">
        <v>134</v>
      </c>
      <c r="BM497" s="14" t="s">
        <v>734</v>
      </c>
    </row>
    <row r="498" spans="2:65" s="10" customFormat="1" x14ac:dyDescent="0.2">
      <c r="B498" s="123"/>
      <c r="D498" s="120" t="s">
        <v>165</v>
      </c>
      <c r="E498" s="124" t="s">
        <v>3</v>
      </c>
      <c r="F498" s="125" t="s">
        <v>153</v>
      </c>
      <c r="H498" s="126">
        <v>8</v>
      </c>
      <c r="L498" s="123"/>
      <c r="M498" s="127"/>
      <c r="N498" s="128"/>
      <c r="O498" s="128"/>
      <c r="P498" s="128"/>
      <c r="Q498" s="128"/>
      <c r="R498" s="128"/>
      <c r="S498" s="128"/>
      <c r="T498" s="129"/>
      <c r="AT498" s="124" t="s">
        <v>165</v>
      </c>
      <c r="AU498" s="124" t="s">
        <v>78</v>
      </c>
      <c r="AV498" s="10" t="s">
        <v>80</v>
      </c>
      <c r="AW498" s="10" t="s">
        <v>35</v>
      </c>
      <c r="AX498" s="10" t="s">
        <v>78</v>
      </c>
      <c r="AY498" s="124" t="s">
        <v>119</v>
      </c>
    </row>
    <row r="499" spans="2:65" s="11" customFormat="1" x14ac:dyDescent="0.2">
      <c r="B499" s="130"/>
      <c r="D499" s="120" t="s">
        <v>165</v>
      </c>
      <c r="E499" s="131" t="s">
        <v>3</v>
      </c>
      <c r="F499" s="132" t="s">
        <v>735</v>
      </c>
      <c r="H499" s="131" t="s">
        <v>3</v>
      </c>
      <c r="L499" s="130"/>
      <c r="M499" s="133"/>
      <c r="N499" s="134"/>
      <c r="O499" s="134"/>
      <c r="P499" s="134"/>
      <c r="Q499" s="134"/>
      <c r="R499" s="134"/>
      <c r="S499" s="134"/>
      <c r="T499" s="135"/>
      <c r="AT499" s="131" t="s">
        <v>165</v>
      </c>
      <c r="AU499" s="131" t="s">
        <v>78</v>
      </c>
      <c r="AV499" s="11" t="s">
        <v>78</v>
      </c>
      <c r="AW499" s="11" t="s">
        <v>35</v>
      </c>
      <c r="AX499" s="11" t="s">
        <v>73</v>
      </c>
      <c r="AY499" s="131" t="s">
        <v>119</v>
      </c>
    </row>
    <row r="500" spans="2:65" s="9" customFormat="1" ht="25.9" customHeight="1" x14ac:dyDescent="0.2">
      <c r="B500" s="99"/>
      <c r="D500" s="100" t="s">
        <v>72</v>
      </c>
      <c r="E500" s="101" t="s">
        <v>736</v>
      </c>
      <c r="F500" s="101" t="s">
        <v>737</v>
      </c>
      <c r="J500" s="102">
        <f>BK500</f>
        <v>0</v>
      </c>
      <c r="L500" s="99"/>
      <c r="M500" s="103"/>
      <c r="N500" s="104"/>
      <c r="O500" s="104"/>
      <c r="P500" s="105">
        <f>SUM(P501:P656)</f>
        <v>0</v>
      </c>
      <c r="Q500" s="104"/>
      <c r="R500" s="105">
        <f>SUM(R501:R656)</f>
        <v>0</v>
      </c>
      <c r="S500" s="104"/>
      <c r="T500" s="106">
        <f>SUM(T501:T656)</f>
        <v>0</v>
      </c>
      <c r="AR500" s="100" t="s">
        <v>78</v>
      </c>
      <c r="AT500" s="107" t="s">
        <v>72</v>
      </c>
      <c r="AU500" s="107" t="s">
        <v>73</v>
      </c>
      <c r="AY500" s="100" t="s">
        <v>119</v>
      </c>
      <c r="BK500" s="108">
        <f>SUM(BK501:BK656)</f>
        <v>0</v>
      </c>
    </row>
    <row r="501" spans="2:65" s="1" customFormat="1" ht="16.5" customHeight="1" x14ac:dyDescent="0.2">
      <c r="B501" s="109"/>
      <c r="C501" s="136" t="s">
        <v>738</v>
      </c>
      <c r="D501" s="136" t="s">
        <v>272</v>
      </c>
      <c r="E501" s="137" t="s">
        <v>478</v>
      </c>
      <c r="F501" s="138" t="s">
        <v>479</v>
      </c>
      <c r="G501" s="139" t="s">
        <v>267</v>
      </c>
      <c r="H501" s="140">
        <v>50</v>
      </c>
      <c r="I501" s="141"/>
      <c r="J501" s="141">
        <f>ROUND(I501*H501,2)</f>
        <v>0</v>
      </c>
      <c r="K501" s="138" t="s">
        <v>3</v>
      </c>
      <c r="L501" s="142"/>
      <c r="M501" s="143" t="s">
        <v>3</v>
      </c>
      <c r="N501" s="144" t="s">
        <v>44</v>
      </c>
      <c r="O501" s="117">
        <v>0</v>
      </c>
      <c r="P501" s="117">
        <f>O501*H501</f>
        <v>0</v>
      </c>
      <c r="Q501" s="117">
        <v>0</v>
      </c>
      <c r="R501" s="117">
        <f>Q501*H501</f>
        <v>0</v>
      </c>
      <c r="S501" s="117">
        <v>0</v>
      </c>
      <c r="T501" s="118">
        <f>S501*H501</f>
        <v>0</v>
      </c>
      <c r="AR501" s="14" t="s">
        <v>153</v>
      </c>
      <c r="AT501" s="14" t="s">
        <v>272</v>
      </c>
      <c r="AU501" s="14" t="s">
        <v>78</v>
      </c>
      <c r="AY501" s="14" t="s">
        <v>119</v>
      </c>
      <c r="BE501" s="119">
        <f>IF(N501="základní",J501,0)</f>
        <v>0</v>
      </c>
      <c r="BF501" s="119">
        <f>IF(N501="snížená",J501,0)</f>
        <v>0</v>
      </c>
      <c r="BG501" s="119">
        <f>IF(N501="zákl. přenesená",J501,0)</f>
        <v>0</v>
      </c>
      <c r="BH501" s="119">
        <f>IF(N501="sníž. přenesená",J501,0)</f>
        <v>0</v>
      </c>
      <c r="BI501" s="119">
        <f>IF(N501="nulová",J501,0)</f>
        <v>0</v>
      </c>
      <c r="BJ501" s="14" t="s">
        <v>78</v>
      </c>
      <c r="BK501" s="119">
        <f>ROUND(I501*H501,2)</f>
        <v>0</v>
      </c>
      <c r="BL501" s="14" t="s">
        <v>134</v>
      </c>
      <c r="BM501" s="14" t="s">
        <v>739</v>
      </c>
    </row>
    <row r="502" spans="2:65" s="10" customFormat="1" x14ac:dyDescent="0.2">
      <c r="B502" s="123"/>
      <c r="D502" s="120" t="s">
        <v>165</v>
      </c>
      <c r="E502" s="124" t="s">
        <v>3</v>
      </c>
      <c r="F502" s="125" t="s">
        <v>390</v>
      </c>
      <c r="H502" s="126">
        <v>50</v>
      </c>
      <c r="L502" s="123"/>
      <c r="M502" s="127"/>
      <c r="N502" s="128"/>
      <c r="O502" s="128"/>
      <c r="P502" s="128"/>
      <c r="Q502" s="128"/>
      <c r="R502" s="128"/>
      <c r="S502" s="128"/>
      <c r="T502" s="129"/>
      <c r="AT502" s="124" t="s">
        <v>165</v>
      </c>
      <c r="AU502" s="124" t="s">
        <v>78</v>
      </c>
      <c r="AV502" s="10" t="s">
        <v>80</v>
      </c>
      <c r="AW502" s="10" t="s">
        <v>35</v>
      </c>
      <c r="AX502" s="10" t="s">
        <v>78</v>
      </c>
      <c r="AY502" s="124" t="s">
        <v>119</v>
      </c>
    </row>
    <row r="503" spans="2:65" s="11" customFormat="1" x14ac:dyDescent="0.2">
      <c r="B503" s="130"/>
      <c r="D503" s="120" t="s">
        <v>165</v>
      </c>
      <c r="E503" s="131" t="s">
        <v>3</v>
      </c>
      <c r="F503" s="132" t="s">
        <v>740</v>
      </c>
      <c r="H503" s="131" t="s">
        <v>3</v>
      </c>
      <c r="L503" s="130"/>
      <c r="M503" s="133"/>
      <c r="N503" s="134"/>
      <c r="O503" s="134"/>
      <c r="P503" s="134"/>
      <c r="Q503" s="134"/>
      <c r="R503" s="134"/>
      <c r="S503" s="134"/>
      <c r="T503" s="135"/>
      <c r="AT503" s="131" t="s">
        <v>165</v>
      </c>
      <c r="AU503" s="131" t="s">
        <v>78</v>
      </c>
      <c r="AV503" s="11" t="s">
        <v>78</v>
      </c>
      <c r="AW503" s="11" t="s">
        <v>35</v>
      </c>
      <c r="AX503" s="11" t="s">
        <v>73</v>
      </c>
      <c r="AY503" s="131" t="s">
        <v>119</v>
      </c>
    </row>
    <row r="504" spans="2:65" s="1" customFormat="1" ht="16.5" customHeight="1" x14ac:dyDescent="0.2">
      <c r="B504" s="109"/>
      <c r="C504" s="136" t="s">
        <v>741</v>
      </c>
      <c r="D504" s="136" t="s">
        <v>272</v>
      </c>
      <c r="E504" s="137" t="s">
        <v>742</v>
      </c>
      <c r="F504" s="138" t="s">
        <v>587</v>
      </c>
      <c r="G504" s="139" t="s">
        <v>205</v>
      </c>
      <c r="H504" s="140">
        <v>1</v>
      </c>
      <c r="I504" s="141"/>
      <c r="J504" s="141">
        <f>ROUND(I504*H504,2)</f>
        <v>0</v>
      </c>
      <c r="K504" s="138" t="s">
        <v>3</v>
      </c>
      <c r="L504" s="142"/>
      <c r="M504" s="143" t="s">
        <v>3</v>
      </c>
      <c r="N504" s="144" t="s">
        <v>44</v>
      </c>
      <c r="O504" s="117">
        <v>0</v>
      </c>
      <c r="P504" s="117">
        <f>O504*H504</f>
        <v>0</v>
      </c>
      <c r="Q504" s="117">
        <v>0</v>
      </c>
      <c r="R504" s="117">
        <f>Q504*H504</f>
        <v>0</v>
      </c>
      <c r="S504" s="117">
        <v>0</v>
      </c>
      <c r="T504" s="118">
        <f>S504*H504</f>
        <v>0</v>
      </c>
      <c r="AR504" s="14" t="s">
        <v>153</v>
      </c>
      <c r="AT504" s="14" t="s">
        <v>272</v>
      </c>
      <c r="AU504" s="14" t="s">
        <v>78</v>
      </c>
      <c r="AY504" s="14" t="s">
        <v>119</v>
      </c>
      <c r="BE504" s="119">
        <f>IF(N504="základní",J504,0)</f>
        <v>0</v>
      </c>
      <c r="BF504" s="119">
        <f>IF(N504="snížená",J504,0)</f>
        <v>0</v>
      </c>
      <c r="BG504" s="119">
        <f>IF(N504="zákl. přenesená",J504,0)</f>
        <v>0</v>
      </c>
      <c r="BH504" s="119">
        <f>IF(N504="sníž. přenesená",J504,0)</f>
        <v>0</v>
      </c>
      <c r="BI504" s="119">
        <f>IF(N504="nulová",J504,0)</f>
        <v>0</v>
      </c>
      <c r="BJ504" s="14" t="s">
        <v>78</v>
      </c>
      <c r="BK504" s="119">
        <f>ROUND(I504*H504,2)</f>
        <v>0</v>
      </c>
      <c r="BL504" s="14" t="s">
        <v>134</v>
      </c>
      <c r="BM504" s="14" t="s">
        <v>743</v>
      </c>
    </row>
    <row r="505" spans="2:65" s="10" customFormat="1" x14ac:dyDescent="0.2">
      <c r="B505" s="123"/>
      <c r="D505" s="120" t="s">
        <v>165</v>
      </c>
      <c r="E505" s="124" t="s">
        <v>3</v>
      </c>
      <c r="F505" s="125" t="s">
        <v>78</v>
      </c>
      <c r="H505" s="126">
        <v>1</v>
      </c>
      <c r="L505" s="123"/>
      <c r="M505" s="127"/>
      <c r="N505" s="128"/>
      <c r="O505" s="128"/>
      <c r="P505" s="128"/>
      <c r="Q505" s="128"/>
      <c r="R505" s="128"/>
      <c r="S505" s="128"/>
      <c r="T505" s="129"/>
      <c r="AT505" s="124" t="s">
        <v>165</v>
      </c>
      <c r="AU505" s="124" t="s">
        <v>78</v>
      </c>
      <c r="AV505" s="10" t="s">
        <v>80</v>
      </c>
      <c r="AW505" s="10" t="s">
        <v>35</v>
      </c>
      <c r="AX505" s="10" t="s">
        <v>78</v>
      </c>
      <c r="AY505" s="124" t="s">
        <v>119</v>
      </c>
    </row>
    <row r="506" spans="2:65" s="11" customFormat="1" x14ac:dyDescent="0.2">
      <c r="B506" s="130"/>
      <c r="D506" s="120" t="s">
        <v>165</v>
      </c>
      <c r="E506" s="131" t="s">
        <v>3</v>
      </c>
      <c r="F506" s="132" t="s">
        <v>740</v>
      </c>
      <c r="H506" s="131" t="s">
        <v>3</v>
      </c>
      <c r="L506" s="130"/>
      <c r="M506" s="133"/>
      <c r="N506" s="134"/>
      <c r="O506" s="134"/>
      <c r="P506" s="134"/>
      <c r="Q506" s="134"/>
      <c r="R506" s="134"/>
      <c r="S506" s="134"/>
      <c r="T506" s="135"/>
      <c r="AT506" s="131" t="s">
        <v>165</v>
      </c>
      <c r="AU506" s="131" t="s">
        <v>78</v>
      </c>
      <c r="AV506" s="11" t="s">
        <v>78</v>
      </c>
      <c r="AW506" s="11" t="s">
        <v>35</v>
      </c>
      <c r="AX506" s="11" t="s">
        <v>73</v>
      </c>
      <c r="AY506" s="131" t="s">
        <v>119</v>
      </c>
    </row>
    <row r="507" spans="2:65" s="1" customFormat="1" ht="16.5" customHeight="1" x14ac:dyDescent="0.2">
      <c r="B507" s="109"/>
      <c r="C507" s="136" t="s">
        <v>744</v>
      </c>
      <c r="D507" s="136" t="s">
        <v>272</v>
      </c>
      <c r="E507" s="137" t="s">
        <v>745</v>
      </c>
      <c r="F507" s="138" t="s">
        <v>587</v>
      </c>
      <c r="G507" s="139" t="s">
        <v>205</v>
      </c>
      <c r="H507" s="140">
        <v>1</v>
      </c>
      <c r="I507" s="141"/>
      <c r="J507" s="141">
        <f>ROUND(I507*H507,2)</f>
        <v>0</v>
      </c>
      <c r="K507" s="138" t="s">
        <v>3</v>
      </c>
      <c r="L507" s="142"/>
      <c r="M507" s="143" t="s">
        <v>3</v>
      </c>
      <c r="N507" s="144" t="s">
        <v>44</v>
      </c>
      <c r="O507" s="117">
        <v>0</v>
      </c>
      <c r="P507" s="117">
        <f>O507*H507</f>
        <v>0</v>
      </c>
      <c r="Q507" s="117">
        <v>0</v>
      </c>
      <c r="R507" s="117">
        <f>Q507*H507</f>
        <v>0</v>
      </c>
      <c r="S507" s="117">
        <v>0</v>
      </c>
      <c r="T507" s="118">
        <f>S507*H507</f>
        <v>0</v>
      </c>
      <c r="AR507" s="14" t="s">
        <v>153</v>
      </c>
      <c r="AT507" s="14" t="s">
        <v>272</v>
      </c>
      <c r="AU507" s="14" t="s">
        <v>78</v>
      </c>
      <c r="AY507" s="14" t="s">
        <v>119</v>
      </c>
      <c r="BE507" s="119">
        <f>IF(N507="základní",J507,0)</f>
        <v>0</v>
      </c>
      <c r="BF507" s="119">
        <f>IF(N507="snížená",J507,0)</f>
        <v>0</v>
      </c>
      <c r="BG507" s="119">
        <f>IF(N507="zákl. přenesená",J507,0)</f>
        <v>0</v>
      </c>
      <c r="BH507" s="119">
        <f>IF(N507="sníž. přenesená",J507,0)</f>
        <v>0</v>
      </c>
      <c r="BI507" s="119">
        <f>IF(N507="nulová",J507,0)</f>
        <v>0</v>
      </c>
      <c r="BJ507" s="14" t="s">
        <v>78</v>
      </c>
      <c r="BK507" s="119">
        <f>ROUND(I507*H507,2)</f>
        <v>0</v>
      </c>
      <c r="BL507" s="14" t="s">
        <v>134</v>
      </c>
      <c r="BM507" s="14" t="s">
        <v>746</v>
      </c>
    </row>
    <row r="508" spans="2:65" s="10" customFormat="1" x14ac:dyDescent="0.2">
      <c r="B508" s="123"/>
      <c r="D508" s="120" t="s">
        <v>165</v>
      </c>
      <c r="E508" s="124" t="s">
        <v>3</v>
      </c>
      <c r="F508" s="125" t="s">
        <v>78</v>
      </c>
      <c r="H508" s="126">
        <v>1</v>
      </c>
      <c r="L508" s="123"/>
      <c r="M508" s="127"/>
      <c r="N508" s="128"/>
      <c r="O508" s="128"/>
      <c r="P508" s="128"/>
      <c r="Q508" s="128"/>
      <c r="R508" s="128"/>
      <c r="S508" s="128"/>
      <c r="T508" s="129"/>
      <c r="AT508" s="124" t="s">
        <v>165</v>
      </c>
      <c r="AU508" s="124" t="s">
        <v>78</v>
      </c>
      <c r="AV508" s="10" t="s">
        <v>80</v>
      </c>
      <c r="AW508" s="10" t="s">
        <v>35</v>
      </c>
      <c r="AX508" s="10" t="s">
        <v>78</v>
      </c>
      <c r="AY508" s="124" t="s">
        <v>119</v>
      </c>
    </row>
    <row r="509" spans="2:65" s="11" customFormat="1" x14ac:dyDescent="0.2">
      <c r="B509" s="130"/>
      <c r="D509" s="120" t="s">
        <v>165</v>
      </c>
      <c r="E509" s="131" t="s">
        <v>3</v>
      </c>
      <c r="F509" s="132" t="s">
        <v>740</v>
      </c>
      <c r="H509" s="131" t="s">
        <v>3</v>
      </c>
      <c r="L509" s="130"/>
      <c r="M509" s="133"/>
      <c r="N509" s="134"/>
      <c r="O509" s="134"/>
      <c r="P509" s="134"/>
      <c r="Q509" s="134"/>
      <c r="R509" s="134"/>
      <c r="S509" s="134"/>
      <c r="T509" s="135"/>
      <c r="AT509" s="131" t="s">
        <v>165</v>
      </c>
      <c r="AU509" s="131" t="s">
        <v>78</v>
      </c>
      <c r="AV509" s="11" t="s">
        <v>78</v>
      </c>
      <c r="AW509" s="11" t="s">
        <v>35</v>
      </c>
      <c r="AX509" s="11" t="s">
        <v>73</v>
      </c>
      <c r="AY509" s="131" t="s">
        <v>119</v>
      </c>
    </row>
    <row r="510" spans="2:65" s="1" customFormat="1" ht="16.5" customHeight="1" x14ac:dyDescent="0.2">
      <c r="B510" s="109"/>
      <c r="C510" s="136" t="s">
        <v>747</v>
      </c>
      <c r="D510" s="136" t="s">
        <v>272</v>
      </c>
      <c r="E510" s="137" t="s">
        <v>748</v>
      </c>
      <c r="F510" s="138" t="s">
        <v>587</v>
      </c>
      <c r="G510" s="139" t="s">
        <v>205</v>
      </c>
      <c r="H510" s="140">
        <v>1</v>
      </c>
      <c r="I510" s="141"/>
      <c r="J510" s="141">
        <f>ROUND(I510*H510,2)</f>
        <v>0</v>
      </c>
      <c r="K510" s="138" t="s">
        <v>3</v>
      </c>
      <c r="L510" s="142"/>
      <c r="M510" s="143" t="s">
        <v>3</v>
      </c>
      <c r="N510" s="144" t="s">
        <v>44</v>
      </c>
      <c r="O510" s="117">
        <v>0</v>
      </c>
      <c r="P510" s="117">
        <f>O510*H510</f>
        <v>0</v>
      </c>
      <c r="Q510" s="117">
        <v>0</v>
      </c>
      <c r="R510" s="117">
        <f>Q510*H510</f>
        <v>0</v>
      </c>
      <c r="S510" s="117">
        <v>0</v>
      </c>
      <c r="T510" s="118">
        <f>S510*H510</f>
        <v>0</v>
      </c>
      <c r="AR510" s="14" t="s">
        <v>153</v>
      </c>
      <c r="AT510" s="14" t="s">
        <v>272</v>
      </c>
      <c r="AU510" s="14" t="s">
        <v>78</v>
      </c>
      <c r="AY510" s="14" t="s">
        <v>119</v>
      </c>
      <c r="BE510" s="119">
        <f>IF(N510="základní",J510,0)</f>
        <v>0</v>
      </c>
      <c r="BF510" s="119">
        <f>IF(N510="snížená",J510,0)</f>
        <v>0</v>
      </c>
      <c r="BG510" s="119">
        <f>IF(N510="zákl. přenesená",J510,0)</f>
        <v>0</v>
      </c>
      <c r="BH510" s="119">
        <f>IF(N510="sníž. přenesená",J510,0)</f>
        <v>0</v>
      </c>
      <c r="BI510" s="119">
        <f>IF(N510="nulová",J510,0)</f>
        <v>0</v>
      </c>
      <c r="BJ510" s="14" t="s">
        <v>78</v>
      </c>
      <c r="BK510" s="119">
        <f>ROUND(I510*H510,2)</f>
        <v>0</v>
      </c>
      <c r="BL510" s="14" t="s">
        <v>134</v>
      </c>
      <c r="BM510" s="14" t="s">
        <v>749</v>
      </c>
    </row>
    <row r="511" spans="2:65" s="10" customFormat="1" x14ac:dyDescent="0.2">
      <c r="B511" s="123"/>
      <c r="D511" s="120" t="s">
        <v>165</v>
      </c>
      <c r="E511" s="124" t="s">
        <v>3</v>
      </c>
      <c r="F511" s="125" t="s">
        <v>78</v>
      </c>
      <c r="H511" s="126">
        <v>1</v>
      </c>
      <c r="L511" s="123"/>
      <c r="M511" s="127"/>
      <c r="N511" s="128"/>
      <c r="O511" s="128"/>
      <c r="P511" s="128"/>
      <c r="Q511" s="128"/>
      <c r="R511" s="128"/>
      <c r="S511" s="128"/>
      <c r="T511" s="129"/>
      <c r="AT511" s="124" t="s">
        <v>165</v>
      </c>
      <c r="AU511" s="124" t="s">
        <v>78</v>
      </c>
      <c r="AV511" s="10" t="s">
        <v>80</v>
      </c>
      <c r="AW511" s="10" t="s">
        <v>35</v>
      </c>
      <c r="AX511" s="10" t="s">
        <v>78</v>
      </c>
      <c r="AY511" s="124" t="s">
        <v>119</v>
      </c>
    </row>
    <row r="512" spans="2:65" s="11" customFormat="1" x14ac:dyDescent="0.2">
      <c r="B512" s="130"/>
      <c r="D512" s="120" t="s">
        <v>165</v>
      </c>
      <c r="E512" s="131" t="s">
        <v>3</v>
      </c>
      <c r="F512" s="132" t="s">
        <v>740</v>
      </c>
      <c r="H512" s="131" t="s">
        <v>3</v>
      </c>
      <c r="L512" s="130"/>
      <c r="M512" s="133"/>
      <c r="N512" s="134"/>
      <c r="O512" s="134"/>
      <c r="P512" s="134"/>
      <c r="Q512" s="134"/>
      <c r="R512" s="134"/>
      <c r="S512" s="134"/>
      <c r="T512" s="135"/>
      <c r="AT512" s="131" t="s">
        <v>165</v>
      </c>
      <c r="AU512" s="131" t="s">
        <v>78</v>
      </c>
      <c r="AV512" s="11" t="s">
        <v>78</v>
      </c>
      <c r="AW512" s="11" t="s">
        <v>35</v>
      </c>
      <c r="AX512" s="11" t="s">
        <v>73</v>
      </c>
      <c r="AY512" s="131" t="s">
        <v>119</v>
      </c>
    </row>
    <row r="513" spans="2:65" s="1" customFormat="1" ht="16.5" customHeight="1" x14ac:dyDescent="0.2">
      <c r="B513" s="109"/>
      <c r="C513" s="136" t="s">
        <v>750</v>
      </c>
      <c r="D513" s="136" t="s">
        <v>272</v>
      </c>
      <c r="E513" s="137" t="s">
        <v>751</v>
      </c>
      <c r="F513" s="138" t="s">
        <v>752</v>
      </c>
      <c r="G513" s="139" t="s">
        <v>205</v>
      </c>
      <c r="H513" s="140">
        <v>1</v>
      </c>
      <c r="I513" s="141"/>
      <c r="J513" s="141">
        <f>ROUND(I513*H513,2)</f>
        <v>0</v>
      </c>
      <c r="K513" s="138" t="s">
        <v>3</v>
      </c>
      <c r="L513" s="142"/>
      <c r="M513" s="143" t="s">
        <v>3</v>
      </c>
      <c r="N513" s="144" t="s">
        <v>44</v>
      </c>
      <c r="O513" s="117">
        <v>0</v>
      </c>
      <c r="P513" s="117">
        <f>O513*H513</f>
        <v>0</v>
      </c>
      <c r="Q513" s="117">
        <v>0</v>
      </c>
      <c r="R513" s="117">
        <f>Q513*H513</f>
        <v>0</v>
      </c>
      <c r="S513" s="117">
        <v>0</v>
      </c>
      <c r="T513" s="118">
        <f>S513*H513</f>
        <v>0</v>
      </c>
      <c r="AR513" s="14" t="s">
        <v>153</v>
      </c>
      <c r="AT513" s="14" t="s">
        <v>272</v>
      </c>
      <c r="AU513" s="14" t="s">
        <v>78</v>
      </c>
      <c r="AY513" s="14" t="s">
        <v>119</v>
      </c>
      <c r="BE513" s="119">
        <f>IF(N513="základní",J513,0)</f>
        <v>0</v>
      </c>
      <c r="BF513" s="119">
        <f>IF(N513="snížená",J513,0)</f>
        <v>0</v>
      </c>
      <c r="BG513" s="119">
        <f>IF(N513="zákl. přenesená",J513,0)</f>
        <v>0</v>
      </c>
      <c r="BH513" s="119">
        <f>IF(N513="sníž. přenesená",J513,0)</f>
        <v>0</v>
      </c>
      <c r="BI513" s="119">
        <f>IF(N513="nulová",J513,0)</f>
        <v>0</v>
      </c>
      <c r="BJ513" s="14" t="s">
        <v>78</v>
      </c>
      <c r="BK513" s="119">
        <f>ROUND(I513*H513,2)</f>
        <v>0</v>
      </c>
      <c r="BL513" s="14" t="s">
        <v>134</v>
      </c>
      <c r="BM513" s="14" t="s">
        <v>753</v>
      </c>
    </row>
    <row r="514" spans="2:65" s="10" customFormat="1" x14ac:dyDescent="0.2">
      <c r="B514" s="123"/>
      <c r="D514" s="120" t="s">
        <v>165</v>
      </c>
      <c r="E514" s="124" t="s">
        <v>3</v>
      </c>
      <c r="F514" s="125" t="s">
        <v>78</v>
      </c>
      <c r="H514" s="126">
        <v>1</v>
      </c>
      <c r="L514" s="123"/>
      <c r="M514" s="127"/>
      <c r="N514" s="128"/>
      <c r="O514" s="128"/>
      <c r="P514" s="128"/>
      <c r="Q514" s="128"/>
      <c r="R514" s="128"/>
      <c r="S514" s="128"/>
      <c r="T514" s="129"/>
      <c r="AT514" s="124" t="s">
        <v>165</v>
      </c>
      <c r="AU514" s="124" t="s">
        <v>78</v>
      </c>
      <c r="AV514" s="10" t="s">
        <v>80</v>
      </c>
      <c r="AW514" s="10" t="s">
        <v>35</v>
      </c>
      <c r="AX514" s="10" t="s">
        <v>78</v>
      </c>
      <c r="AY514" s="124" t="s">
        <v>119</v>
      </c>
    </row>
    <row r="515" spans="2:65" s="11" customFormat="1" x14ac:dyDescent="0.2">
      <c r="B515" s="130"/>
      <c r="D515" s="120" t="s">
        <v>165</v>
      </c>
      <c r="E515" s="131" t="s">
        <v>3</v>
      </c>
      <c r="F515" s="132" t="s">
        <v>740</v>
      </c>
      <c r="H515" s="131" t="s">
        <v>3</v>
      </c>
      <c r="L515" s="130"/>
      <c r="M515" s="133"/>
      <c r="N515" s="134"/>
      <c r="O515" s="134"/>
      <c r="P515" s="134"/>
      <c r="Q515" s="134"/>
      <c r="R515" s="134"/>
      <c r="S515" s="134"/>
      <c r="T515" s="135"/>
      <c r="AT515" s="131" t="s">
        <v>165</v>
      </c>
      <c r="AU515" s="131" t="s">
        <v>78</v>
      </c>
      <c r="AV515" s="11" t="s">
        <v>78</v>
      </c>
      <c r="AW515" s="11" t="s">
        <v>35</v>
      </c>
      <c r="AX515" s="11" t="s">
        <v>73</v>
      </c>
      <c r="AY515" s="131" t="s">
        <v>119</v>
      </c>
    </row>
    <row r="516" spans="2:65" s="1" customFormat="1" ht="16.5" customHeight="1" x14ac:dyDescent="0.2">
      <c r="B516" s="109"/>
      <c r="C516" s="136" t="s">
        <v>754</v>
      </c>
      <c r="D516" s="136" t="s">
        <v>272</v>
      </c>
      <c r="E516" s="137" t="s">
        <v>755</v>
      </c>
      <c r="F516" s="138" t="s">
        <v>756</v>
      </c>
      <c r="G516" s="139" t="s">
        <v>205</v>
      </c>
      <c r="H516" s="140">
        <v>4</v>
      </c>
      <c r="I516" s="141"/>
      <c r="J516" s="141">
        <f>ROUND(I516*H516,2)</f>
        <v>0</v>
      </c>
      <c r="K516" s="138" t="s">
        <v>3</v>
      </c>
      <c r="L516" s="142"/>
      <c r="M516" s="143" t="s">
        <v>3</v>
      </c>
      <c r="N516" s="144" t="s">
        <v>44</v>
      </c>
      <c r="O516" s="117">
        <v>0</v>
      </c>
      <c r="P516" s="117">
        <f>O516*H516</f>
        <v>0</v>
      </c>
      <c r="Q516" s="117">
        <v>0</v>
      </c>
      <c r="R516" s="117">
        <f>Q516*H516</f>
        <v>0</v>
      </c>
      <c r="S516" s="117">
        <v>0</v>
      </c>
      <c r="T516" s="118">
        <f>S516*H516</f>
        <v>0</v>
      </c>
      <c r="AR516" s="14" t="s">
        <v>153</v>
      </c>
      <c r="AT516" s="14" t="s">
        <v>272</v>
      </c>
      <c r="AU516" s="14" t="s">
        <v>78</v>
      </c>
      <c r="AY516" s="14" t="s">
        <v>119</v>
      </c>
      <c r="BE516" s="119">
        <f>IF(N516="základní",J516,0)</f>
        <v>0</v>
      </c>
      <c r="BF516" s="119">
        <f>IF(N516="snížená",J516,0)</f>
        <v>0</v>
      </c>
      <c r="BG516" s="119">
        <f>IF(N516="zákl. přenesená",J516,0)</f>
        <v>0</v>
      </c>
      <c r="BH516" s="119">
        <f>IF(N516="sníž. přenesená",J516,0)</f>
        <v>0</v>
      </c>
      <c r="BI516" s="119">
        <f>IF(N516="nulová",J516,0)</f>
        <v>0</v>
      </c>
      <c r="BJ516" s="14" t="s">
        <v>78</v>
      </c>
      <c r="BK516" s="119">
        <f>ROUND(I516*H516,2)</f>
        <v>0</v>
      </c>
      <c r="BL516" s="14" t="s">
        <v>134</v>
      </c>
      <c r="BM516" s="14" t="s">
        <v>757</v>
      </c>
    </row>
    <row r="517" spans="2:65" s="10" customFormat="1" x14ac:dyDescent="0.2">
      <c r="B517" s="123"/>
      <c r="D517" s="120" t="s">
        <v>165</v>
      </c>
      <c r="E517" s="124" t="s">
        <v>3</v>
      </c>
      <c r="F517" s="125" t="s">
        <v>134</v>
      </c>
      <c r="H517" s="126">
        <v>4</v>
      </c>
      <c r="L517" s="123"/>
      <c r="M517" s="127"/>
      <c r="N517" s="128"/>
      <c r="O517" s="128"/>
      <c r="P517" s="128"/>
      <c r="Q517" s="128"/>
      <c r="R517" s="128"/>
      <c r="S517" s="128"/>
      <c r="T517" s="129"/>
      <c r="AT517" s="124" t="s">
        <v>165</v>
      </c>
      <c r="AU517" s="124" t="s">
        <v>78</v>
      </c>
      <c r="AV517" s="10" t="s">
        <v>80</v>
      </c>
      <c r="AW517" s="10" t="s">
        <v>35</v>
      </c>
      <c r="AX517" s="10" t="s">
        <v>78</v>
      </c>
      <c r="AY517" s="124" t="s">
        <v>119</v>
      </c>
    </row>
    <row r="518" spans="2:65" s="11" customFormat="1" x14ac:dyDescent="0.2">
      <c r="B518" s="130"/>
      <c r="D518" s="120" t="s">
        <v>165</v>
      </c>
      <c r="E518" s="131" t="s">
        <v>3</v>
      </c>
      <c r="F518" s="132" t="s">
        <v>740</v>
      </c>
      <c r="H518" s="131" t="s">
        <v>3</v>
      </c>
      <c r="L518" s="130"/>
      <c r="M518" s="133"/>
      <c r="N518" s="134"/>
      <c r="O518" s="134"/>
      <c r="P518" s="134"/>
      <c r="Q518" s="134"/>
      <c r="R518" s="134"/>
      <c r="S518" s="134"/>
      <c r="T518" s="135"/>
      <c r="AT518" s="131" t="s">
        <v>165</v>
      </c>
      <c r="AU518" s="131" t="s">
        <v>78</v>
      </c>
      <c r="AV518" s="11" t="s">
        <v>78</v>
      </c>
      <c r="AW518" s="11" t="s">
        <v>35</v>
      </c>
      <c r="AX518" s="11" t="s">
        <v>73</v>
      </c>
      <c r="AY518" s="131" t="s">
        <v>119</v>
      </c>
    </row>
    <row r="519" spans="2:65" s="1" customFormat="1" ht="16.5" customHeight="1" x14ac:dyDescent="0.2">
      <c r="B519" s="109"/>
      <c r="C519" s="136" t="s">
        <v>758</v>
      </c>
      <c r="D519" s="136" t="s">
        <v>272</v>
      </c>
      <c r="E519" s="137" t="s">
        <v>759</v>
      </c>
      <c r="F519" s="138" t="s">
        <v>760</v>
      </c>
      <c r="G519" s="139" t="s">
        <v>205</v>
      </c>
      <c r="H519" s="140">
        <v>2</v>
      </c>
      <c r="I519" s="141"/>
      <c r="J519" s="141">
        <f>ROUND(I519*H519,2)</f>
        <v>0</v>
      </c>
      <c r="K519" s="138" t="s">
        <v>3</v>
      </c>
      <c r="L519" s="142"/>
      <c r="M519" s="143" t="s">
        <v>3</v>
      </c>
      <c r="N519" s="144" t="s">
        <v>44</v>
      </c>
      <c r="O519" s="117">
        <v>0</v>
      </c>
      <c r="P519" s="117">
        <f>O519*H519</f>
        <v>0</v>
      </c>
      <c r="Q519" s="117">
        <v>0</v>
      </c>
      <c r="R519" s="117">
        <f>Q519*H519</f>
        <v>0</v>
      </c>
      <c r="S519" s="117">
        <v>0</v>
      </c>
      <c r="T519" s="118">
        <f>S519*H519</f>
        <v>0</v>
      </c>
      <c r="AR519" s="14" t="s">
        <v>153</v>
      </c>
      <c r="AT519" s="14" t="s">
        <v>272</v>
      </c>
      <c r="AU519" s="14" t="s">
        <v>78</v>
      </c>
      <c r="AY519" s="14" t="s">
        <v>119</v>
      </c>
      <c r="BE519" s="119">
        <f>IF(N519="základní",J519,0)</f>
        <v>0</v>
      </c>
      <c r="BF519" s="119">
        <f>IF(N519="snížená",J519,0)</f>
        <v>0</v>
      </c>
      <c r="BG519" s="119">
        <f>IF(N519="zákl. přenesená",J519,0)</f>
        <v>0</v>
      </c>
      <c r="BH519" s="119">
        <f>IF(N519="sníž. přenesená",J519,0)</f>
        <v>0</v>
      </c>
      <c r="BI519" s="119">
        <f>IF(N519="nulová",J519,0)</f>
        <v>0</v>
      </c>
      <c r="BJ519" s="14" t="s">
        <v>78</v>
      </c>
      <c r="BK519" s="119">
        <f>ROUND(I519*H519,2)</f>
        <v>0</v>
      </c>
      <c r="BL519" s="14" t="s">
        <v>134</v>
      </c>
      <c r="BM519" s="14" t="s">
        <v>761</v>
      </c>
    </row>
    <row r="520" spans="2:65" s="10" customFormat="1" x14ac:dyDescent="0.2">
      <c r="B520" s="123"/>
      <c r="D520" s="120" t="s">
        <v>165</v>
      </c>
      <c r="E520" s="124" t="s">
        <v>3</v>
      </c>
      <c r="F520" s="125" t="s">
        <v>80</v>
      </c>
      <c r="H520" s="126">
        <v>2</v>
      </c>
      <c r="L520" s="123"/>
      <c r="M520" s="127"/>
      <c r="N520" s="128"/>
      <c r="O520" s="128"/>
      <c r="P520" s="128"/>
      <c r="Q520" s="128"/>
      <c r="R520" s="128"/>
      <c r="S520" s="128"/>
      <c r="T520" s="129"/>
      <c r="AT520" s="124" t="s">
        <v>165</v>
      </c>
      <c r="AU520" s="124" t="s">
        <v>78</v>
      </c>
      <c r="AV520" s="10" t="s">
        <v>80</v>
      </c>
      <c r="AW520" s="10" t="s">
        <v>35</v>
      </c>
      <c r="AX520" s="10" t="s">
        <v>78</v>
      </c>
      <c r="AY520" s="124" t="s">
        <v>119</v>
      </c>
    </row>
    <row r="521" spans="2:65" s="11" customFormat="1" x14ac:dyDescent="0.2">
      <c r="B521" s="130"/>
      <c r="D521" s="120" t="s">
        <v>165</v>
      </c>
      <c r="E521" s="131" t="s">
        <v>3</v>
      </c>
      <c r="F521" s="132" t="s">
        <v>740</v>
      </c>
      <c r="H521" s="131" t="s">
        <v>3</v>
      </c>
      <c r="L521" s="130"/>
      <c r="M521" s="133"/>
      <c r="N521" s="134"/>
      <c r="O521" s="134"/>
      <c r="P521" s="134"/>
      <c r="Q521" s="134"/>
      <c r="R521" s="134"/>
      <c r="S521" s="134"/>
      <c r="T521" s="135"/>
      <c r="AT521" s="131" t="s">
        <v>165</v>
      </c>
      <c r="AU521" s="131" t="s">
        <v>78</v>
      </c>
      <c r="AV521" s="11" t="s">
        <v>78</v>
      </c>
      <c r="AW521" s="11" t="s">
        <v>35</v>
      </c>
      <c r="AX521" s="11" t="s">
        <v>73</v>
      </c>
      <c r="AY521" s="131" t="s">
        <v>119</v>
      </c>
    </row>
    <row r="522" spans="2:65" s="1" customFormat="1" ht="16.5" customHeight="1" x14ac:dyDescent="0.2">
      <c r="B522" s="109"/>
      <c r="C522" s="136" t="s">
        <v>762</v>
      </c>
      <c r="D522" s="136" t="s">
        <v>272</v>
      </c>
      <c r="E522" s="137" t="s">
        <v>763</v>
      </c>
      <c r="F522" s="138" t="s">
        <v>764</v>
      </c>
      <c r="G522" s="139" t="s">
        <v>205</v>
      </c>
      <c r="H522" s="140">
        <v>2</v>
      </c>
      <c r="I522" s="141"/>
      <c r="J522" s="141">
        <f>ROUND(I522*H522,2)</f>
        <v>0</v>
      </c>
      <c r="K522" s="138" t="s">
        <v>3</v>
      </c>
      <c r="L522" s="142"/>
      <c r="M522" s="143" t="s">
        <v>3</v>
      </c>
      <c r="N522" s="144" t="s">
        <v>44</v>
      </c>
      <c r="O522" s="117">
        <v>0</v>
      </c>
      <c r="P522" s="117">
        <f>O522*H522</f>
        <v>0</v>
      </c>
      <c r="Q522" s="117">
        <v>0</v>
      </c>
      <c r="R522" s="117">
        <f>Q522*H522</f>
        <v>0</v>
      </c>
      <c r="S522" s="117">
        <v>0</v>
      </c>
      <c r="T522" s="118">
        <f>S522*H522</f>
        <v>0</v>
      </c>
      <c r="AR522" s="14" t="s">
        <v>153</v>
      </c>
      <c r="AT522" s="14" t="s">
        <v>272</v>
      </c>
      <c r="AU522" s="14" t="s">
        <v>78</v>
      </c>
      <c r="AY522" s="14" t="s">
        <v>119</v>
      </c>
      <c r="BE522" s="119">
        <f>IF(N522="základní",J522,0)</f>
        <v>0</v>
      </c>
      <c r="BF522" s="119">
        <f>IF(N522="snížená",J522,0)</f>
        <v>0</v>
      </c>
      <c r="BG522" s="119">
        <f>IF(N522="zákl. přenesená",J522,0)</f>
        <v>0</v>
      </c>
      <c r="BH522" s="119">
        <f>IF(N522="sníž. přenesená",J522,0)</f>
        <v>0</v>
      </c>
      <c r="BI522" s="119">
        <f>IF(N522="nulová",J522,0)</f>
        <v>0</v>
      </c>
      <c r="BJ522" s="14" t="s">
        <v>78</v>
      </c>
      <c r="BK522" s="119">
        <f>ROUND(I522*H522,2)</f>
        <v>0</v>
      </c>
      <c r="BL522" s="14" t="s">
        <v>134</v>
      </c>
      <c r="BM522" s="14" t="s">
        <v>765</v>
      </c>
    </row>
    <row r="523" spans="2:65" s="10" customFormat="1" x14ac:dyDescent="0.2">
      <c r="B523" s="123"/>
      <c r="D523" s="120" t="s">
        <v>165</v>
      </c>
      <c r="E523" s="124" t="s">
        <v>3</v>
      </c>
      <c r="F523" s="125" t="s">
        <v>80</v>
      </c>
      <c r="H523" s="126">
        <v>2</v>
      </c>
      <c r="L523" s="123"/>
      <c r="M523" s="127"/>
      <c r="N523" s="128"/>
      <c r="O523" s="128"/>
      <c r="P523" s="128"/>
      <c r="Q523" s="128"/>
      <c r="R523" s="128"/>
      <c r="S523" s="128"/>
      <c r="T523" s="129"/>
      <c r="AT523" s="124" t="s">
        <v>165</v>
      </c>
      <c r="AU523" s="124" t="s">
        <v>78</v>
      </c>
      <c r="AV523" s="10" t="s">
        <v>80</v>
      </c>
      <c r="AW523" s="10" t="s">
        <v>35</v>
      </c>
      <c r="AX523" s="10" t="s">
        <v>78</v>
      </c>
      <c r="AY523" s="124" t="s">
        <v>119</v>
      </c>
    </row>
    <row r="524" spans="2:65" s="11" customFormat="1" x14ac:dyDescent="0.2">
      <c r="B524" s="130"/>
      <c r="D524" s="120" t="s">
        <v>165</v>
      </c>
      <c r="E524" s="131" t="s">
        <v>3</v>
      </c>
      <c r="F524" s="132" t="s">
        <v>740</v>
      </c>
      <c r="H524" s="131" t="s">
        <v>3</v>
      </c>
      <c r="L524" s="130"/>
      <c r="M524" s="133"/>
      <c r="N524" s="134"/>
      <c r="O524" s="134"/>
      <c r="P524" s="134"/>
      <c r="Q524" s="134"/>
      <c r="R524" s="134"/>
      <c r="S524" s="134"/>
      <c r="T524" s="135"/>
      <c r="AT524" s="131" t="s">
        <v>165</v>
      </c>
      <c r="AU524" s="131" t="s">
        <v>78</v>
      </c>
      <c r="AV524" s="11" t="s">
        <v>78</v>
      </c>
      <c r="AW524" s="11" t="s">
        <v>35</v>
      </c>
      <c r="AX524" s="11" t="s">
        <v>73</v>
      </c>
      <c r="AY524" s="131" t="s">
        <v>119</v>
      </c>
    </row>
    <row r="525" spans="2:65" s="1" customFormat="1" ht="16.5" customHeight="1" x14ac:dyDescent="0.2">
      <c r="B525" s="109"/>
      <c r="C525" s="136" t="s">
        <v>766</v>
      </c>
      <c r="D525" s="136" t="s">
        <v>272</v>
      </c>
      <c r="E525" s="137" t="s">
        <v>767</v>
      </c>
      <c r="F525" s="138" t="s">
        <v>768</v>
      </c>
      <c r="G525" s="139" t="s">
        <v>205</v>
      </c>
      <c r="H525" s="140">
        <v>68</v>
      </c>
      <c r="I525" s="141"/>
      <c r="J525" s="141">
        <f>ROUND(I525*H525,2)</f>
        <v>0</v>
      </c>
      <c r="K525" s="138" t="s">
        <v>3</v>
      </c>
      <c r="L525" s="142"/>
      <c r="M525" s="143" t="s">
        <v>3</v>
      </c>
      <c r="N525" s="144" t="s">
        <v>44</v>
      </c>
      <c r="O525" s="117">
        <v>0</v>
      </c>
      <c r="P525" s="117">
        <f>O525*H525</f>
        <v>0</v>
      </c>
      <c r="Q525" s="117">
        <v>0</v>
      </c>
      <c r="R525" s="117">
        <f>Q525*H525</f>
        <v>0</v>
      </c>
      <c r="S525" s="117">
        <v>0</v>
      </c>
      <c r="T525" s="118">
        <f>S525*H525</f>
        <v>0</v>
      </c>
      <c r="AR525" s="14" t="s">
        <v>153</v>
      </c>
      <c r="AT525" s="14" t="s">
        <v>272</v>
      </c>
      <c r="AU525" s="14" t="s">
        <v>78</v>
      </c>
      <c r="AY525" s="14" t="s">
        <v>119</v>
      </c>
      <c r="BE525" s="119">
        <f>IF(N525="základní",J525,0)</f>
        <v>0</v>
      </c>
      <c r="BF525" s="119">
        <f>IF(N525="snížená",J525,0)</f>
        <v>0</v>
      </c>
      <c r="BG525" s="119">
        <f>IF(N525="zákl. přenesená",J525,0)</f>
        <v>0</v>
      </c>
      <c r="BH525" s="119">
        <f>IF(N525="sníž. přenesená",J525,0)</f>
        <v>0</v>
      </c>
      <c r="BI525" s="119">
        <f>IF(N525="nulová",J525,0)</f>
        <v>0</v>
      </c>
      <c r="BJ525" s="14" t="s">
        <v>78</v>
      </c>
      <c r="BK525" s="119">
        <f>ROUND(I525*H525,2)</f>
        <v>0</v>
      </c>
      <c r="BL525" s="14" t="s">
        <v>134</v>
      </c>
      <c r="BM525" s="14" t="s">
        <v>769</v>
      </c>
    </row>
    <row r="526" spans="2:65" s="10" customFormat="1" x14ac:dyDescent="0.2">
      <c r="B526" s="123"/>
      <c r="D526" s="120" t="s">
        <v>165</v>
      </c>
      <c r="E526" s="124" t="s">
        <v>3</v>
      </c>
      <c r="F526" s="125" t="s">
        <v>487</v>
      </c>
      <c r="H526" s="126">
        <v>68</v>
      </c>
      <c r="L526" s="123"/>
      <c r="M526" s="127"/>
      <c r="N526" s="128"/>
      <c r="O526" s="128"/>
      <c r="P526" s="128"/>
      <c r="Q526" s="128"/>
      <c r="R526" s="128"/>
      <c r="S526" s="128"/>
      <c r="T526" s="129"/>
      <c r="AT526" s="124" t="s">
        <v>165</v>
      </c>
      <c r="AU526" s="124" t="s">
        <v>78</v>
      </c>
      <c r="AV526" s="10" t="s">
        <v>80</v>
      </c>
      <c r="AW526" s="10" t="s">
        <v>35</v>
      </c>
      <c r="AX526" s="10" t="s">
        <v>78</v>
      </c>
      <c r="AY526" s="124" t="s">
        <v>119</v>
      </c>
    </row>
    <row r="527" spans="2:65" s="11" customFormat="1" x14ac:dyDescent="0.2">
      <c r="B527" s="130"/>
      <c r="D527" s="120" t="s">
        <v>165</v>
      </c>
      <c r="E527" s="131" t="s">
        <v>3</v>
      </c>
      <c r="F527" s="132" t="s">
        <v>740</v>
      </c>
      <c r="H527" s="131" t="s">
        <v>3</v>
      </c>
      <c r="L527" s="130"/>
      <c r="M527" s="133"/>
      <c r="N527" s="134"/>
      <c r="O527" s="134"/>
      <c r="P527" s="134"/>
      <c r="Q527" s="134"/>
      <c r="R527" s="134"/>
      <c r="S527" s="134"/>
      <c r="T527" s="135"/>
      <c r="AT527" s="131" t="s">
        <v>165</v>
      </c>
      <c r="AU527" s="131" t="s">
        <v>78</v>
      </c>
      <c r="AV527" s="11" t="s">
        <v>78</v>
      </c>
      <c r="AW527" s="11" t="s">
        <v>35</v>
      </c>
      <c r="AX527" s="11" t="s">
        <v>73</v>
      </c>
      <c r="AY527" s="131" t="s">
        <v>119</v>
      </c>
    </row>
    <row r="528" spans="2:65" s="1" customFormat="1" ht="16.5" customHeight="1" x14ac:dyDescent="0.2">
      <c r="B528" s="109"/>
      <c r="C528" s="136" t="s">
        <v>770</v>
      </c>
      <c r="D528" s="136" t="s">
        <v>272</v>
      </c>
      <c r="E528" s="137" t="s">
        <v>771</v>
      </c>
      <c r="F528" s="138" t="s">
        <v>509</v>
      </c>
      <c r="G528" s="139" t="s">
        <v>205</v>
      </c>
      <c r="H528" s="140">
        <v>4</v>
      </c>
      <c r="I528" s="141"/>
      <c r="J528" s="141">
        <f>ROUND(I528*H528,2)</f>
        <v>0</v>
      </c>
      <c r="K528" s="138" t="s">
        <v>3</v>
      </c>
      <c r="L528" s="142"/>
      <c r="M528" s="143" t="s">
        <v>3</v>
      </c>
      <c r="N528" s="144" t="s">
        <v>44</v>
      </c>
      <c r="O528" s="117">
        <v>0</v>
      </c>
      <c r="P528" s="117">
        <f>O528*H528</f>
        <v>0</v>
      </c>
      <c r="Q528" s="117">
        <v>0</v>
      </c>
      <c r="R528" s="117">
        <f>Q528*H528</f>
        <v>0</v>
      </c>
      <c r="S528" s="117">
        <v>0</v>
      </c>
      <c r="T528" s="118">
        <f>S528*H528</f>
        <v>0</v>
      </c>
      <c r="AR528" s="14" t="s">
        <v>153</v>
      </c>
      <c r="AT528" s="14" t="s">
        <v>272</v>
      </c>
      <c r="AU528" s="14" t="s">
        <v>78</v>
      </c>
      <c r="AY528" s="14" t="s">
        <v>119</v>
      </c>
      <c r="BE528" s="119">
        <f>IF(N528="základní",J528,0)</f>
        <v>0</v>
      </c>
      <c r="BF528" s="119">
        <f>IF(N528="snížená",J528,0)</f>
        <v>0</v>
      </c>
      <c r="BG528" s="119">
        <f>IF(N528="zákl. přenesená",J528,0)</f>
        <v>0</v>
      </c>
      <c r="BH528" s="119">
        <f>IF(N528="sníž. přenesená",J528,0)</f>
        <v>0</v>
      </c>
      <c r="BI528" s="119">
        <f>IF(N528="nulová",J528,0)</f>
        <v>0</v>
      </c>
      <c r="BJ528" s="14" t="s">
        <v>78</v>
      </c>
      <c r="BK528" s="119">
        <f>ROUND(I528*H528,2)</f>
        <v>0</v>
      </c>
      <c r="BL528" s="14" t="s">
        <v>134</v>
      </c>
      <c r="BM528" s="14" t="s">
        <v>772</v>
      </c>
    </row>
    <row r="529" spans="2:65" s="10" customFormat="1" x14ac:dyDescent="0.2">
      <c r="B529" s="123"/>
      <c r="D529" s="120" t="s">
        <v>165</v>
      </c>
      <c r="E529" s="124" t="s">
        <v>3</v>
      </c>
      <c r="F529" s="125" t="s">
        <v>134</v>
      </c>
      <c r="H529" s="126">
        <v>4</v>
      </c>
      <c r="L529" s="123"/>
      <c r="M529" s="127"/>
      <c r="N529" s="128"/>
      <c r="O529" s="128"/>
      <c r="P529" s="128"/>
      <c r="Q529" s="128"/>
      <c r="R529" s="128"/>
      <c r="S529" s="128"/>
      <c r="T529" s="129"/>
      <c r="AT529" s="124" t="s">
        <v>165</v>
      </c>
      <c r="AU529" s="124" t="s">
        <v>78</v>
      </c>
      <c r="AV529" s="10" t="s">
        <v>80</v>
      </c>
      <c r="AW529" s="10" t="s">
        <v>35</v>
      </c>
      <c r="AX529" s="10" t="s">
        <v>78</v>
      </c>
      <c r="AY529" s="124" t="s">
        <v>119</v>
      </c>
    </row>
    <row r="530" spans="2:65" s="11" customFormat="1" x14ac:dyDescent="0.2">
      <c r="B530" s="130"/>
      <c r="D530" s="120" t="s">
        <v>165</v>
      </c>
      <c r="E530" s="131" t="s">
        <v>3</v>
      </c>
      <c r="F530" s="132" t="s">
        <v>740</v>
      </c>
      <c r="H530" s="131" t="s">
        <v>3</v>
      </c>
      <c r="L530" s="130"/>
      <c r="M530" s="133"/>
      <c r="N530" s="134"/>
      <c r="O530" s="134"/>
      <c r="P530" s="134"/>
      <c r="Q530" s="134"/>
      <c r="R530" s="134"/>
      <c r="S530" s="134"/>
      <c r="T530" s="135"/>
      <c r="AT530" s="131" t="s">
        <v>165</v>
      </c>
      <c r="AU530" s="131" t="s">
        <v>78</v>
      </c>
      <c r="AV530" s="11" t="s">
        <v>78</v>
      </c>
      <c r="AW530" s="11" t="s">
        <v>35</v>
      </c>
      <c r="AX530" s="11" t="s">
        <v>73</v>
      </c>
      <c r="AY530" s="131" t="s">
        <v>119</v>
      </c>
    </row>
    <row r="531" spans="2:65" s="1" customFormat="1" ht="16.5" customHeight="1" x14ac:dyDescent="0.2">
      <c r="B531" s="109"/>
      <c r="C531" s="136" t="s">
        <v>773</v>
      </c>
      <c r="D531" s="136" t="s">
        <v>272</v>
      </c>
      <c r="E531" s="137" t="s">
        <v>774</v>
      </c>
      <c r="F531" s="138" t="s">
        <v>775</v>
      </c>
      <c r="G531" s="139" t="s">
        <v>205</v>
      </c>
      <c r="H531" s="140">
        <v>26</v>
      </c>
      <c r="I531" s="141"/>
      <c r="J531" s="141">
        <f>ROUND(I531*H531,2)</f>
        <v>0</v>
      </c>
      <c r="K531" s="138" t="s">
        <v>3</v>
      </c>
      <c r="L531" s="142"/>
      <c r="M531" s="143" t="s">
        <v>3</v>
      </c>
      <c r="N531" s="144" t="s">
        <v>44</v>
      </c>
      <c r="O531" s="117">
        <v>0</v>
      </c>
      <c r="P531" s="117">
        <f>O531*H531</f>
        <v>0</v>
      </c>
      <c r="Q531" s="117">
        <v>0</v>
      </c>
      <c r="R531" s="117">
        <f>Q531*H531</f>
        <v>0</v>
      </c>
      <c r="S531" s="117">
        <v>0</v>
      </c>
      <c r="T531" s="118">
        <f>S531*H531</f>
        <v>0</v>
      </c>
      <c r="AR531" s="14" t="s">
        <v>153</v>
      </c>
      <c r="AT531" s="14" t="s">
        <v>272</v>
      </c>
      <c r="AU531" s="14" t="s">
        <v>78</v>
      </c>
      <c r="AY531" s="14" t="s">
        <v>119</v>
      </c>
      <c r="BE531" s="119">
        <f>IF(N531="základní",J531,0)</f>
        <v>0</v>
      </c>
      <c r="BF531" s="119">
        <f>IF(N531="snížená",J531,0)</f>
        <v>0</v>
      </c>
      <c r="BG531" s="119">
        <f>IF(N531="zákl. přenesená",J531,0)</f>
        <v>0</v>
      </c>
      <c r="BH531" s="119">
        <f>IF(N531="sníž. přenesená",J531,0)</f>
        <v>0</v>
      </c>
      <c r="BI531" s="119">
        <f>IF(N531="nulová",J531,0)</f>
        <v>0</v>
      </c>
      <c r="BJ531" s="14" t="s">
        <v>78</v>
      </c>
      <c r="BK531" s="119">
        <f>ROUND(I531*H531,2)</f>
        <v>0</v>
      </c>
      <c r="BL531" s="14" t="s">
        <v>134</v>
      </c>
      <c r="BM531" s="14" t="s">
        <v>776</v>
      </c>
    </row>
    <row r="532" spans="2:65" s="10" customFormat="1" x14ac:dyDescent="0.2">
      <c r="B532" s="123"/>
      <c r="D532" s="120" t="s">
        <v>165</v>
      </c>
      <c r="E532" s="124" t="s">
        <v>3</v>
      </c>
      <c r="F532" s="125" t="s">
        <v>258</v>
      </c>
      <c r="H532" s="126">
        <v>26</v>
      </c>
      <c r="L532" s="123"/>
      <c r="M532" s="127"/>
      <c r="N532" s="128"/>
      <c r="O532" s="128"/>
      <c r="P532" s="128"/>
      <c r="Q532" s="128"/>
      <c r="R532" s="128"/>
      <c r="S532" s="128"/>
      <c r="T532" s="129"/>
      <c r="AT532" s="124" t="s">
        <v>165</v>
      </c>
      <c r="AU532" s="124" t="s">
        <v>78</v>
      </c>
      <c r="AV532" s="10" t="s">
        <v>80</v>
      </c>
      <c r="AW532" s="10" t="s">
        <v>35</v>
      </c>
      <c r="AX532" s="10" t="s">
        <v>78</v>
      </c>
      <c r="AY532" s="124" t="s">
        <v>119</v>
      </c>
    </row>
    <row r="533" spans="2:65" s="11" customFormat="1" x14ac:dyDescent="0.2">
      <c r="B533" s="130"/>
      <c r="D533" s="120" t="s">
        <v>165</v>
      </c>
      <c r="E533" s="131" t="s">
        <v>3</v>
      </c>
      <c r="F533" s="132" t="s">
        <v>740</v>
      </c>
      <c r="H533" s="131" t="s">
        <v>3</v>
      </c>
      <c r="L533" s="130"/>
      <c r="M533" s="133"/>
      <c r="N533" s="134"/>
      <c r="O533" s="134"/>
      <c r="P533" s="134"/>
      <c r="Q533" s="134"/>
      <c r="R533" s="134"/>
      <c r="S533" s="134"/>
      <c r="T533" s="135"/>
      <c r="AT533" s="131" t="s">
        <v>165</v>
      </c>
      <c r="AU533" s="131" t="s">
        <v>78</v>
      </c>
      <c r="AV533" s="11" t="s">
        <v>78</v>
      </c>
      <c r="AW533" s="11" t="s">
        <v>35</v>
      </c>
      <c r="AX533" s="11" t="s">
        <v>73</v>
      </c>
      <c r="AY533" s="131" t="s">
        <v>119</v>
      </c>
    </row>
    <row r="534" spans="2:65" s="1" customFormat="1" ht="16.5" customHeight="1" x14ac:dyDescent="0.2">
      <c r="B534" s="109"/>
      <c r="C534" s="136" t="s">
        <v>777</v>
      </c>
      <c r="D534" s="136" t="s">
        <v>272</v>
      </c>
      <c r="E534" s="137" t="s">
        <v>778</v>
      </c>
      <c r="F534" s="138" t="s">
        <v>779</v>
      </c>
      <c r="G534" s="139" t="s">
        <v>205</v>
      </c>
      <c r="H534" s="140">
        <v>26</v>
      </c>
      <c r="I534" s="141"/>
      <c r="J534" s="141">
        <f>ROUND(I534*H534,2)</f>
        <v>0</v>
      </c>
      <c r="K534" s="138" t="s">
        <v>3</v>
      </c>
      <c r="L534" s="142"/>
      <c r="M534" s="143" t="s">
        <v>3</v>
      </c>
      <c r="N534" s="144" t="s">
        <v>44</v>
      </c>
      <c r="O534" s="117">
        <v>0</v>
      </c>
      <c r="P534" s="117">
        <f>O534*H534</f>
        <v>0</v>
      </c>
      <c r="Q534" s="117">
        <v>0</v>
      </c>
      <c r="R534" s="117">
        <f>Q534*H534</f>
        <v>0</v>
      </c>
      <c r="S534" s="117">
        <v>0</v>
      </c>
      <c r="T534" s="118">
        <f>S534*H534</f>
        <v>0</v>
      </c>
      <c r="AR534" s="14" t="s">
        <v>153</v>
      </c>
      <c r="AT534" s="14" t="s">
        <v>272</v>
      </c>
      <c r="AU534" s="14" t="s">
        <v>78</v>
      </c>
      <c r="AY534" s="14" t="s">
        <v>119</v>
      </c>
      <c r="BE534" s="119">
        <f>IF(N534="základní",J534,0)</f>
        <v>0</v>
      </c>
      <c r="BF534" s="119">
        <f>IF(N534="snížená",J534,0)</f>
        <v>0</v>
      </c>
      <c r="BG534" s="119">
        <f>IF(N534="zákl. přenesená",J534,0)</f>
        <v>0</v>
      </c>
      <c r="BH534" s="119">
        <f>IF(N534="sníž. přenesená",J534,0)</f>
        <v>0</v>
      </c>
      <c r="BI534" s="119">
        <f>IF(N534="nulová",J534,0)</f>
        <v>0</v>
      </c>
      <c r="BJ534" s="14" t="s">
        <v>78</v>
      </c>
      <c r="BK534" s="119">
        <f>ROUND(I534*H534,2)</f>
        <v>0</v>
      </c>
      <c r="BL534" s="14" t="s">
        <v>134</v>
      </c>
      <c r="BM534" s="14" t="s">
        <v>780</v>
      </c>
    </row>
    <row r="535" spans="2:65" s="10" customFormat="1" x14ac:dyDescent="0.2">
      <c r="B535" s="123"/>
      <c r="D535" s="120" t="s">
        <v>165</v>
      </c>
      <c r="E535" s="124" t="s">
        <v>3</v>
      </c>
      <c r="F535" s="125" t="s">
        <v>258</v>
      </c>
      <c r="H535" s="126">
        <v>26</v>
      </c>
      <c r="L535" s="123"/>
      <c r="M535" s="127"/>
      <c r="N535" s="128"/>
      <c r="O535" s="128"/>
      <c r="P535" s="128"/>
      <c r="Q535" s="128"/>
      <c r="R535" s="128"/>
      <c r="S535" s="128"/>
      <c r="T535" s="129"/>
      <c r="AT535" s="124" t="s">
        <v>165</v>
      </c>
      <c r="AU535" s="124" t="s">
        <v>78</v>
      </c>
      <c r="AV535" s="10" t="s">
        <v>80</v>
      </c>
      <c r="AW535" s="10" t="s">
        <v>35</v>
      </c>
      <c r="AX535" s="10" t="s">
        <v>78</v>
      </c>
      <c r="AY535" s="124" t="s">
        <v>119</v>
      </c>
    </row>
    <row r="536" spans="2:65" s="11" customFormat="1" x14ac:dyDescent="0.2">
      <c r="B536" s="130"/>
      <c r="D536" s="120" t="s">
        <v>165</v>
      </c>
      <c r="E536" s="131" t="s">
        <v>3</v>
      </c>
      <c r="F536" s="132" t="s">
        <v>740</v>
      </c>
      <c r="H536" s="131" t="s">
        <v>3</v>
      </c>
      <c r="L536" s="130"/>
      <c r="M536" s="133"/>
      <c r="N536" s="134"/>
      <c r="O536" s="134"/>
      <c r="P536" s="134"/>
      <c r="Q536" s="134"/>
      <c r="R536" s="134"/>
      <c r="S536" s="134"/>
      <c r="T536" s="135"/>
      <c r="AT536" s="131" t="s">
        <v>165</v>
      </c>
      <c r="AU536" s="131" t="s">
        <v>78</v>
      </c>
      <c r="AV536" s="11" t="s">
        <v>78</v>
      </c>
      <c r="AW536" s="11" t="s">
        <v>35</v>
      </c>
      <c r="AX536" s="11" t="s">
        <v>73</v>
      </c>
      <c r="AY536" s="131" t="s">
        <v>119</v>
      </c>
    </row>
    <row r="537" spans="2:65" s="1" customFormat="1" ht="16.5" customHeight="1" x14ac:dyDescent="0.2">
      <c r="B537" s="109"/>
      <c r="C537" s="136" t="s">
        <v>781</v>
      </c>
      <c r="D537" s="136" t="s">
        <v>272</v>
      </c>
      <c r="E537" s="137" t="s">
        <v>782</v>
      </c>
      <c r="F537" s="138" t="s">
        <v>489</v>
      </c>
      <c r="G537" s="139" t="s">
        <v>205</v>
      </c>
      <c r="H537" s="140">
        <v>26</v>
      </c>
      <c r="I537" s="141"/>
      <c r="J537" s="141">
        <f>ROUND(I537*H537,2)</f>
        <v>0</v>
      </c>
      <c r="K537" s="138" t="s">
        <v>3</v>
      </c>
      <c r="L537" s="142"/>
      <c r="M537" s="143" t="s">
        <v>3</v>
      </c>
      <c r="N537" s="144" t="s">
        <v>44</v>
      </c>
      <c r="O537" s="117">
        <v>0</v>
      </c>
      <c r="P537" s="117">
        <f>O537*H537</f>
        <v>0</v>
      </c>
      <c r="Q537" s="117">
        <v>0</v>
      </c>
      <c r="R537" s="117">
        <f>Q537*H537</f>
        <v>0</v>
      </c>
      <c r="S537" s="117">
        <v>0</v>
      </c>
      <c r="T537" s="118">
        <f>S537*H537</f>
        <v>0</v>
      </c>
      <c r="AR537" s="14" t="s">
        <v>153</v>
      </c>
      <c r="AT537" s="14" t="s">
        <v>272</v>
      </c>
      <c r="AU537" s="14" t="s">
        <v>78</v>
      </c>
      <c r="AY537" s="14" t="s">
        <v>119</v>
      </c>
      <c r="BE537" s="119">
        <f>IF(N537="základní",J537,0)</f>
        <v>0</v>
      </c>
      <c r="BF537" s="119">
        <f>IF(N537="snížená",J537,0)</f>
        <v>0</v>
      </c>
      <c r="BG537" s="119">
        <f>IF(N537="zákl. přenesená",J537,0)</f>
        <v>0</v>
      </c>
      <c r="BH537" s="119">
        <f>IF(N537="sníž. přenesená",J537,0)</f>
        <v>0</v>
      </c>
      <c r="BI537" s="119">
        <f>IF(N537="nulová",J537,0)</f>
        <v>0</v>
      </c>
      <c r="BJ537" s="14" t="s">
        <v>78</v>
      </c>
      <c r="BK537" s="119">
        <f>ROUND(I537*H537,2)</f>
        <v>0</v>
      </c>
      <c r="BL537" s="14" t="s">
        <v>134</v>
      </c>
      <c r="BM537" s="14" t="s">
        <v>783</v>
      </c>
    </row>
    <row r="538" spans="2:65" s="10" customFormat="1" x14ac:dyDescent="0.2">
      <c r="B538" s="123"/>
      <c r="D538" s="120" t="s">
        <v>165</v>
      </c>
      <c r="E538" s="124" t="s">
        <v>3</v>
      </c>
      <c r="F538" s="125" t="s">
        <v>258</v>
      </c>
      <c r="H538" s="126">
        <v>26</v>
      </c>
      <c r="L538" s="123"/>
      <c r="M538" s="127"/>
      <c r="N538" s="128"/>
      <c r="O538" s="128"/>
      <c r="P538" s="128"/>
      <c r="Q538" s="128"/>
      <c r="R538" s="128"/>
      <c r="S538" s="128"/>
      <c r="T538" s="129"/>
      <c r="AT538" s="124" t="s">
        <v>165</v>
      </c>
      <c r="AU538" s="124" t="s">
        <v>78</v>
      </c>
      <c r="AV538" s="10" t="s">
        <v>80</v>
      </c>
      <c r="AW538" s="10" t="s">
        <v>35</v>
      </c>
      <c r="AX538" s="10" t="s">
        <v>78</v>
      </c>
      <c r="AY538" s="124" t="s">
        <v>119</v>
      </c>
    </row>
    <row r="539" spans="2:65" s="11" customFormat="1" x14ac:dyDescent="0.2">
      <c r="B539" s="130"/>
      <c r="D539" s="120" t="s">
        <v>165</v>
      </c>
      <c r="E539" s="131" t="s">
        <v>3</v>
      </c>
      <c r="F539" s="132" t="s">
        <v>740</v>
      </c>
      <c r="H539" s="131" t="s">
        <v>3</v>
      </c>
      <c r="L539" s="130"/>
      <c r="M539" s="133"/>
      <c r="N539" s="134"/>
      <c r="O539" s="134"/>
      <c r="P539" s="134"/>
      <c r="Q539" s="134"/>
      <c r="R539" s="134"/>
      <c r="S539" s="134"/>
      <c r="T539" s="135"/>
      <c r="AT539" s="131" t="s">
        <v>165</v>
      </c>
      <c r="AU539" s="131" t="s">
        <v>78</v>
      </c>
      <c r="AV539" s="11" t="s">
        <v>78</v>
      </c>
      <c r="AW539" s="11" t="s">
        <v>35</v>
      </c>
      <c r="AX539" s="11" t="s">
        <v>73</v>
      </c>
      <c r="AY539" s="131" t="s">
        <v>119</v>
      </c>
    </row>
    <row r="540" spans="2:65" s="1" customFormat="1" ht="16.5" customHeight="1" x14ac:dyDescent="0.2">
      <c r="B540" s="109"/>
      <c r="C540" s="136" t="s">
        <v>784</v>
      </c>
      <c r="D540" s="136" t="s">
        <v>272</v>
      </c>
      <c r="E540" s="137" t="s">
        <v>785</v>
      </c>
      <c r="F540" s="138" t="s">
        <v>538</v>
      </c>
      <c r="G540" s="139" t="s">
        <v>205</v>
      </c>
      <c r="H540" s="140">
        <v>8</v>
      </c>
      <c r="I540" s="141"/>
      <c r="J540" s="141">
        <f>ROUND(I540*H540,2)</f>
        <v>0</v>
      </c>
      <c r="K540" s="138" t="s">
        <v>3</v>
      </c>
      <c r="L540" s="142"/>
      <c r="M540" s="143" t="s">
        <v>3</v>
      </c>
      <c r="N540" s="144" t="s">
        <v>44</v>
      </c>
      <c r="O540" s="117">
        <v>0</v>
      </c>
      <c r="P540" s="117">
        <f>O540*H540</f>
        <v>0</v>
      </c>
      <c r="Q540" s="117">
        <v>0</v>
      </c>
      <c r="R540" s="117">
        <f>Q540*H540</f>
        <v>0</v>
      </c>
      <c r="S540" s="117">
        <v>0</v>
      </c>
      <c r="T540" s="118">
        <f>S540*H540</f>
        <v>0</v>
      </c>
      <c r="AR540" s="14" t="s">
        <v>153</v>
      </c>
      <c r="AT540" s="14" t="s">
        <v>272</v>
      </c>
      <c r="AU540" s="14" t="s">
        <v>78</v>
      </c>
      <c r="AY540" s="14" t="s">
        <v>119</v>
      </c>
      <c r="BE540" s="119">
        <f>IF(N540="základní",J540,0)</f>
        <v>0</v>
      </c>
      <c r="BF540" s="119">
        <f>IF(N540="snížená",J540,0)</f>
        <v>0</v>
      </c>
      <c r="BG540" s="119">
        <f>IF(N540="zákl. přenesená",J540,0)</f>
        <v>0</v>
      </c>
      <c r="BH540" s="119">
        <f>IF(N540="sníž. přenesená",J540,0)</f>
        <v>0</v>
      </c>
      <c r="BI540" s="119">
        <f>IF(N540="nulová",J540,0)</f>
        <v>0</v>
      </c>
      <c r="BJ540" s="14" t="s">
        <v>78</v>
      </c>
      <c r="BK540" s="119">
        <f>ROUND(I540*H540,2)</f>
        <v>0</v>
      </c>
      <c r="BL540" s="14" t="s">
        <v>134</v>
      </c>
      <c r="BM540" s="14" t="s">
        <v>786</v>
      </c>
    </row>
    <row r="541" spans="2:65" s="10" customFormat="1" x14ac:dyDescent="0.2">
      <c r="B541" s="123"/>
      <c r="D541" s="120" t="s">
        <v>165</v>
      </c>
      <c r="E541" s="124" t="s">
        <v>3</v>
      </c>
      <c r="F541" s="125" t="s">
        <v>153</v>
      </c>
      <c r="H541" s="126">
        <v>8</v>
      </c>
      <c r="L541" s="123"/>
      <c r="M541" s="127"/>
      <c r="N541" s="128"/>
      <c r="O541" s="128"/>
      <c r="P541" s="128"/>
      <c r="Q541" s="128"/>
      <c r="R541" s="128"/>
      <c r="S541" s="128"/>
      <c r="T541" s="129"/>
      <c r="AT541" s="124" t="s">
        <v>165</v>
      </c>
      <c r="AU541" s="124" t="s">
        <v>78</v>
      </c>
      <c r="AV541" s="10" t="s">
        <v>80</v>
      </c>
      <c r="AW541" s="10" t="s">
        <v>35</v>
      </c>
      <c r="AX541" s="10" t="s">
        <v>78</v>
      </c>
      <c r="AY541" s="124" t="s">
        <v>119</v>
      </c>
    </row>
    <row r="542" spans="2:65" s="11" customFormat="1" x14ac:dyDescent="0.2">
      <c r="B542" s="130"/>
      <c r="D542" s="120" t="s">
        <v>165</v>
      </c>
      <c r="E542" s="131" t="s">
        <v>3</v>
      </c>
      <c r="F542" s="132" t="s">
        <v>740</v>
      </c>
      <c r="H542" s="131" t="s">
        <v>3</v>
      </c>
      <c r="L542" s="130"/>
      <c r="M542" s="133"/>
      <c r="N542" s="134"/>
      <c r="O542" s="134"/>
      <c r="P542" s="134"/>
      <c r="Q542" s="134"/>
      <c r="R542" s="134"/>
      <c r="S542" s="134"/>
      <c r="T542" s="135"/>
      <c r="AT542" s="131" t="s">
        <v>165</v>
      </c>
      <c r="AU542" s="131" t="s">
        <v>78</v>
      </c>
      <c r="AV542" s="11" t="s">
        <v>78</v>
      </c>
      <c r="AW542" s="11" t="s">
        <v>35</v>
      </c>
      <c r="AX542" s="11" t="s">
        <v>73</v>
      </c>
      <c r="AY542" s="131" t="s">
        <v>119</v>
      </c>
    </row>
    <row r="543" spans="2:65" s="1" customFormat="1" ht="16.5" customHeight="1" x14ac:dyDescent="0.2">
      <c r="B543" s="109"/>
      <c r="C543" s="136" t="s">
        <v>787</v>
      </c>
      <c r="D543" s="136" t="s">
        <v>272</v>
      </c>
      <c r="E543" s="137" t="s">
        <v>788</v>
      </c>
      <c r="F543" s="138" t="s">
        <v>789</v>
      </c>
      <c r="G543" s="139" t="s">
        <v>205</v>
      </c>
      <c r="H543" s="140">
        <v>150</v>
      </c>
      <c r="I543" s="141"/>
      <c r="J543" s="141">
        <f>ROUND(I543*H543,2)</f>
        <v>0</v>
      </c>
      <c r="K543" s="138" t="s">
        <v>3</v>
      </c>
      <c r="L543" s="142"/>
      <c r="M543" s="143" t="s">
        <v>3</v>
      </c>
      <c r="N543" s="144" t="s">
        <v>44</v>
      </c>
      <c r="O543" s="117">
        <v>0</v>
      </c>
      <c r="P543" s="117">
        <f>O543*H543</f>
        <v>0</v>
      </c>
      <c r="Q543" s="117">
        <v>0</v>
      </c>
      <c r="R543" s="117">
        <f>Q543*H543</f>
        <v>0</v>
      </c>
      <c r="S543" s="117">
        <v>0</v>
      </c>
      <c r="T543" s="118">
        <f>S543*H543</f>
        <v>0</v>
      </c>
      <c r="AR543" s="14" t="s">
        <v>153</v>
      </c>
      <c r="AT543" s="14" t="s">
        <v>272</v>
      </c>
      <c r="AU543" s="14" t="s">
        <v>78</v>
      </c>
      <c r="AY543" s="14" t="s">
        <v>119</v>
      </c>
      <c r="BE543" s="119">
        <f>IF(N543="základní",J543,0)</f>
        <v>0</v>
      </c>
      <c r="BF543" s="119">
        <f>IF(N543="snížená",J543,0)</f>
        <v>0</v>
      </c>
      <c r="BG543" s="119">
        <f>IF(N543="zákl. přenesená",J543,0)</f>
        <v>0</v>
      </c>
      <c r="BH543" s="119">
        <f>IF(N543="sníž. přenesená",J543,0)</f>
        <v>0</v>
      </c>
      <c r="BI543" s="119">
        <f>IF(N543="nulová",J543,0)</f>
        <v>0</v>
      </c>
      <c r="BJ543" s="14" t="s">
        <v>78</v>
      </c>
      <c r="BK543" s="119">
        <f>ROUND(I543*H543,2)</f>
        <v>0</v>
      </c>
      <c r="BL543" s="14" t="s">
        <v>134</v>
      </c>
      <c r="BM543" s="14" t="s">
        <v>790</v>
      </c>
    </row>
    <row r="544" spans="2:65" s="10" customFormat="1" x14ac:dyDescent="0.2">
      <c r="B544" s="123"/>
      <c r="D544" s="120" t="s">
        <v>165</v>
      </c>
      <c r="E544" s="124" t="s">
        <v>3</v>
      </c>
      <c r="F544" s="125" t="s">
        <v>791</v>
      </c>
      <c r="H544" s="126">
        <v>150</v>
      </c>
      <c r="L544" s="123"/>
      <c r="M544" s="127"/>
      <c r="N544" s="128"/>
      <c r="O544" s="128"/>
      <c r="P544" s="128"/>
      <c r="Q544" s="128"/>
      <c r="R544" s="128"/>
      <c r="S544" s="128"/>
      <c r="T544" s="129"/>
      <c r="AT544" s="124" t="s">
        <v>165</v>
      </c>
      <c r="AU544" s="124" t="s">
        <v>78</v>
      </c>
      <c r="AV544" s="10" t="s">
        <v>80</v>
      </c>
      <c r="AW544" s="10" t="s">
        <v>35</v>
      </c>
      <c r="AX544" s="10" t="s">
        <v>78</v>
      </c>
      <c r="AY544" s="124" t="s">
        <v>119</v>
      </c>
    </row>
    <row r="545" spans="2:65" s="11" customFormat="1" x14ac:dyDescent="0.2">
      <c r="B545" s="130"/>
      <c r="D545" s="120" t="s">
        <v>165</v>
      </c>
      <c r="E545" s="131" t="s">
        <v>3</v>
      </c>
      <c r="F545" s="132" t="s">
        <v>740</v>
      </c>
      <c r="H545" s="131" t="s">
        <v>3</v>
      </c>
      <c r="L545" s="130"/>
      <c r="M545" s="133"/>
      <c r="N545" s="134"/>
      <c r="O545" s="134"/>
      <c r="P545" s="134"/>
      <c r="Q545" s="134"/>
      <c r="R545" s="134"/>
      <c r="S545" s="134"/>
      <c r="T545" s="135"/>
      <c r="AT545" s="131" t="s">
        <v>165</v>
      </c>
      <c r="AU545" s="131" t="s">
        <v>78</v>
      </c>
      <c r="AV545" s="11" t="s">
        <v>78</v>
      </c>
      <c r="AW545" s="11" t="s">
        <v>35</v>
      </c>
      <c r="AX545" s="11" t="s">
        <v>73</v>
      </c>
      <c r="AY545" s="131" t="s">
        <v>119</v>
      </c>
    </row>
    <row r="546" spans="2:65" s="1" customFormat="1" ht="16.5" customHeight="1" x14ac:dyDescent="0.2">
      <c r="B546" s="109"/>
      <c r="C546" s="136" t="s">
        <v>792</v>
      </c>
      <c r="D546" s="136" t="s">
        <v>272</v>
      </c>
      <c r="E546" s="137" t="s">
        <v>793</v>
      </c>
      <c r="F546" s="138" t="s">
        <v>794</v>
      </c>
      <c r="G546" s="139" t="s">
        <v>205</v>
      </c>
      <c r="H546" s="140">
        <v>90</v>
      </c>
      <c r="I546" s="141"/>
      <c r="J546" s="141">
        <f>ROUND(I546*H546,2)</f>
        <v>0</v>
      </c>
      <c r="K546" s="138" t="s">
        <v>3</v>
      </c>
      <c r="L546" s="142"/>
      <c r="M546" s="143" t="s">
        <v>3</v>
      </c>
      <c r="N546" s="144" t="s">
        <v>44</v>
      </c>
      <c r="O546" s="117">
        <v>0</v>
      </c>
      <c r="P546" s="117">
        <f>O546*H546</f>
        <v>0</v>
      </c>
      <c r="Q546" s="117">
        <v>0</v>
      </c>
      <c r="R546" s="117">
        <f>Q546*H546</f>
        <v>0</v>
      </c>
      <c r="S546" s="117">
        <v>0</v>
      </c>
      <c r="T546" s="118">
        <f>S546*H546</f>
        <v>0</v>
      </c>
      <c r="AR546" s="14" t="s">
        <v>153</v>
      </c>
      <c r="AT546" s="14" t="s">
        <v>272</v>
      </c>
      <c r="AU546" s="14" t="s">
        <v>78</v>
      </c>
      <c r="AY546" s="14" t="s">
        <v>119</v>
      </c>
      <c r="BE546" s="119">
        <f>IF(N546="základní",J546,0)</f>
        <v>0</v>
      </c>
      <c r="BF546" s="119">
        <f>IF(N546="snížená",J546,0)</f>
        <v>0</v>
      </c>
      <c r="BG546" s="119">
        <f>IF(N546="zákl. přenesená",J546,0)</f>
        <v>0</v>
      </c>
      <c r="BH546" s="119">
        <f>IF(N546="sníž. přenesená",J546,0)</f>
        <v>0</v>
      </c>
      <c r="BI546" s="119">
        <f>IF(N546="nulová",J546,0)</f>
        <v>0</v>
      </c>
      <c r="BJ546" s="14" t="s">
        <v>78</v>
      </c>
      <c r="BK546" s="119">
        <f>ROUND(I546*H546,2)</f>
        <v>0</v>
      </c>
      <c r="BL546" s="14" t="s">
        <v>134</v>
      </c>
      <c r="BM546" s="14" t="s">
        <v>795</v>
      </c>
    </row>
    <row r="547" spans="2:65" s="10" customFormat="1" x14ac:dyDescent="0.2">
      <c r="B547" s="123"/>
      <c r="D547" s="120" t="s">
        <v>165</v>
      </c>
      <c r="E547" s="124" t="s">
        <v>3</v>
      </c>
      <c r="F547" s="125" t="s">
        <v>578</v>
      </c>
      <c r="H547" s="126">
        <v>90</v>
      </c>
      <c r="L547" s="123"/>
      <c r="M547" s="127"/>
      <c r="N547" s="128"/>
      <c r="O547" s="128"/>
      <c r="P547" s="128"/>
      <c r="Q547" s="128"/>
      <c r="R547" s="128"/>
      <c r="S547" s="128"/>
      <c r="T547" s="129"/>
      <c r="AT547" s="124" t="s">
        <v>165</v>
      </c>
      <c r="AU547" s="124" t="s">
        <v>78</v>
      </c>
      <c r="AV547" s="10" t="s">
        <v>80</v>
      </c>
      <c r="AW547" s="10" t="s">
        <v>35</v>
      </c>
      <c r="AX547" s="10" t="s">
        <v>78</v>
      </c>
      <c r="AY547" s="124" t="s">
        <v>119</v>
      </c>
    </row>
    <row r="548" spans="2:65" s="11" customFormat="1" x14ac:dyDescent="0.2">
      <c r="B548" s="130"/>
      <c r="D548" s="120" t="s">
        <v>165</v>
      </c>
      <c r="E548" s="131" t="s">
        <v>3</v>
      </c>
      <c r="F548" s="132" t="s">
        <v>740</v>
      </c>
      <c r="H548" s="131" t="s">
        <v>3</v>
      </c>
      <c r="L548" s="130"/>
      <c r="M548" s="133"/>
      <c r="N548" s="134"/>
      <c r="O548" s="134"/>
      <c r="P548" s="134"/>
      <c r="Q548" s="134"/>
      <c r="R548" s="134"/>
      <c r="S548" s="134"/>
      <c r="T548" s="135"/>
      <c r="AT548" s="131" t="s">
        <v>165</v>
      </c>
      <c r="AU548" s="131" t="s">
        <v>78</v>
      </c>
      <c r="AV548" s="11" t="s">
        <v>78</v>
      </c>
      <c r="AW548" s="11" t="s">
        <v>35</v>
      </c>
      <c r="AX548" s="11" t="s">
        <v>73</v>
      </c>
      <c r="AY548" s="131" t="s">
        <v>119</v>
      </c>
    </row>
    <row r="549" spans="2:65" s="1" customFormat="1" ht="16.5" customHeight="1" x14ac:dyDescent="0.2">
      <c r="B549" s="109"/>
      <c r="C549" s="136" t="s">
        <v>796</v>
      </c>
      <c r="D549" s="136" t="s">
        <v>272</v>
      </c>
      <c r="E549" s="137" t="s">
        <v>797</v>
      </c>
      <c r="F549" s="138" t="s">
        <v>798</v>
      </c>
      <c r="G549" s="139" t="s">
        <v>205</v>
      </c>
      <c r="H549" s="140">
        <v>9</v>
      </c>
      <c r="I549" s="141"/>
      <c r="J549" s="141">
        <f>ROUND(I549*H549,2)</f>
        <v>0</v>
      </c>
      <c r="K549" s="138" t="s">
        <v>3</v>
      </c>
      <c r="L549" s="142"/>
      <c r="M549" s="143" t="s">
        <v>3</v>
      </c>
      <c r="N549" s="144" t="s">
        <v>44</v>
      </c>
      <c r="O549" s="117">
        <v>0</v>
      </c>
      <c r="P549" s="117">
        <f>O549*H549</f>
        <v>0</v>
      </c>
      <c r="Q549" s="117">
        <v>0</v>
      </c>
      <c r="R549" s="117">
        <f>Q549*H549</f>
        <v>0</v>
      </c>
      <c r="S549" s="117">
        <v>0</v>
      </c>
      <c r="T549" s="118">
        <f>S549*H549</f>
        <v>0</v>
      </c>
      <c r="AR549" s="14" t="s">
        <v>153</v>
      </c>
      <c r="AT549" s="14" t="s">
        <v>272</v>
      </c>
      <c r="AU549" s="14" t="s">
        <v>78</v>
      </c>
      <c r="AY549" s="14" t="s">
        <v>119</v>
      </c>
      <c r="BE549" s="119">
        <f>IF(N549="základní",J549,0)</f>
        <v>0</v>
      </c>
      <c r="BF549" s="119">
        <f>IF(N549="snížená",J549,0)</f>
        <v>0</v>
      </c>
      <c r="BG549" s="119">
        <f>IF(N549="zákl. přenesená",J549,0)</f>
        <v>0</v>
      </c>
      <c r="BH549" s="119">
        <f>IF(N549="sníž. přenesená",J549,0)</f>
        <v>0</v>
      </c>
      <c r="BI549" s="119">
        <f>IF(N549="nulová",J549,0)</f>
        <v>0</v>
      </c>
      <c r="BJ549" s="14" t="s">
        <v>78</v>
      </c>
      <c r="BK549" s="119">
        <f>ROUND(I549*H549,2)</f>
        <v>0</v>
      </c>
      <c r="BL549" s="14" t="s">
        <v>134</v>
      </c>
      <c r="BM549" s="14" t="s">
        <v>799</v>
      </c>
    </row>
    <row r="550" spans="2:65" s="10" customFormat="1" x14ac:dyDescent="0.2">
      <c r="B550" s="123"/>
      <c r="D550" s="120" t="s">
        <v>165</v>
      </c>
      <c r="E550" s="124" t="s">
        <v>3</v>
      </c>
      <c r="F550" s="125" t="s">
        <v>160</v>
      </c>
      <c r="H550" s="126">
        <v>9</v>
      </c>
      <c r="L550" s="123"/>
      <c r="M550" s="127"/>
      <c r="N550" s="128"/>
      <c r="O550" s="128"/>
      <c r="P550" s="128"/>
      <c r="Q550" s="128"/>
      <c r="R550" s="128"/>
      <c r="S550" s="128"/>
      <c r="T550" s="129"/>
      <c r="AT550" s="124" t="s">
        <v>165</v>
      </c>
      <c r="AU550" s="124" t="s">
        <v>78</v>
      </c>
      <c r="AV550" s="10" t="s">
        <v>80</v>
      </c>
      <c r="AW550" s="10" t="s">
        <v>35</v>
      </c>
      <c r="AX550" s="10" t="s">
        <v>78</v>
      </c>
      <c r="AY550" s="124" t="s">
        <v>119</v>
      </c>
    </row>
    <row r="551" spans="2:65" s="11" customFormat="1" x14ac:dyDescent="0.2">
      <c r="B551" s="130"/>
      <c r="D551" s="120" t="s">
        <v>165</v>
      </c>
      <c r="E551" s="131" t="s">
        <v>3</v>
      </c>
      <c r="F551" s="132" t="s">
        <v>740</v>
      </c>
      <c r="H551" s="131" t="s">
        <v>3</v>
      </c>
      <c r="L551" s="130"/>
      <c r="M551" s="133"/>
      <c r="N551" s="134"/>
      <c r="O551" s="134"/>
      <c r="P551" s="134"/>
      <c r="Q551" s="134"/>
      <c r="R551" s="134"/>
      <c r="S551" s="134"/>
      <c r="T551" s="135"/>
      <c r="AT551" s="131" t="s">
        <v>165</v>
      </c>
      <c r="AU551" s="131" t="s">
        <v>78</v>
      </c>
      <c r="AV551" s="11" t="s">
        <v>78</v>
      </c>
      <c r="AW551" s="11" t="s">
        <v>35</v>
      </c>
      <c r="AX551" s="11" t="s">
        <v>73</v>
      </c>
      <c r="AY551" s="131" t="s">
        <v>119</v>
      </c>
    </row>
    <row r="552" spans="2:65" s="1" customFormat="1" ht="16.5" customHeight="1" x14ac:dyDescent="0.2">
      <c r="B552" s="109"/>
      <c r="C552" s="136" t="s">
        <v>800</v>
      </c>
      <c r="D552" s="136" t="s">
        <v>272</v>
      </c>
      <c r="E552" s="137" t="s">
        <v>801</v>
      </c>
      <c r="F552" s="138" t="s">
        <v>802</v>
      </c>
      <c r="G552" s="139" t="s">
        <v>205</v>
      </c>
      <c r="H552" s="140">
        <v>256</v>
      </c>
      <c r="I552" s="141"/>
      <c r="J552" s="141">
        <f>ROUND(I552*H552,2)</f>
        <v>0</v>
      </c>
      <c r="K552" s="138" t="s">
        <v>3</v>
      </c>
      <c r="L552" s="142"/>
      <c r="M552" s="143" t="s">
        <v>3</v>
      </c>
      <c r="N552" s="144" t="s">
        <v>44</v>
      </c>
      <c r="O552" s="117">
        <v>0</v>
      </c>
      <c r="P552" s="117">
        <f>O552*H552</f>
        <v>0</v>
      </c>
      <c r="Q552" s="117">
        <v>0</v>
      </c>
      <c r="R552" s="117">
        <f>Q552*H552</f>
        <v>0</v>
      </c>
      <c r="S552" s="117">
        <v>0</v>
      </c>
      <c r="T552" s="118">
        <f>S552*H552</f>
        <v>0</v>
      </c>
      <c r="AR552" s="14" t="s">
        <v>153</v>
      </c>
      <c r="AT552" s="14" t="s">
        <v>272</v>
      </c>
      <c r="AU552" s="14" t="s">
        <v>78</v>
      </c>
      <c r="AY552" s="14" t="s">
        <v>119</v>
      </c>
      <c r="BE552" s="119">
        <f>IF(N552="základní",J552,0)</f>
        <v>0</v>
      </c>
      <c r="BF552" s="119">
        <f>IF(N552="snížená",J552,0)</f>
        <v>0</v>
      </c>
      <c r="BG552" s="119">
        <f>IF(N552="zákl. přenesená",J552,0)</f>
        <v>0</v>
      </c>
      <c r="BH552" s="119">
        <f>IF(N552="sníž. přenesená",J552,0)</f>
        <v>0</v>
      </c>
      <c r="BI552" s="119">
        <f>IF(N552="nulová",J552,0)</f>
        <v>0</v>
      </c>
      <c r="BJ552" s="14" t="s">
        <v>78</v>
      </c>
      <c r="BK552" s="119">
        <f>ROUND(I552*H552,2)</f>
        <v>0</v>
      </c>
      <c r="BL552" s="14" t="s">
        <v>134</v>
      </c>
      <c r="BM552" s="14" t="s">
        <v>803</v>
      </c>
    </row>
    <row r="553" spans="2:65" s="10" customFormat="1" x14ac:dyDescent="0.2">
      <c r="B553" s="123"/>
      <c r="D553" s="120" t="s">
        <v>165</v>
      </c>
      <c r="E553" s="124" t="s">
        <v>3</v>
      </c>
      <c r="F553" s="125" t="s">
        <v>804</v>
      </c>
      <c r="H553" s="126">
        <v>256</v>
      </c>
      <c r="L553" s="123"/>
      <c r="M553" s="127"/>
      <c r="N553" s="128"/>
      <c r="O553" s="128"/>
      <c r="P553" s="128"/>
      <c r="Q553" s="128"/>
      <c r="R553" s="128"/>
      <c r="S553" s="128"/>
      <c r="T553" s="129"/>
      <c r="AT553" s="124" t="s">
        <v>165</v>
      </c>
      <c r="AU553" s="124" t="s">
        <v>78</v>
      </c>
      <c r="AV553" s="10" t="s">
        <v>80</v>
      </c>
      <c r="AW553" s="10" t="s">
        <v>35</v>
      </c>
      <c r="AX553" s="10" t="s">
        <v>78</v>
      </c>
      <c r="AY553" s="124" t="s">
        <v>119</v>
      </c>
    </row>
    <row r="554" spans="2:65" s="11" customFormat="1" x14ac:dyDescent="0.2">
      <c r="B554" s="130"/>
      <c r="D554" s="120" t="s">
        <v>165</v>
      </c>
      <c r="E554" s="131" t="s">
        <v>3</v>
      </c>
      <c r="F554" s="132" t="s">
        <v>740</v>
      </c>
      <c r="H554" s="131" t="s">
        <v>3</v>
      </c>
      <c r="L554" s="130"/>
      <c r="M554" s="133"/>
      <c r="N554" s="134"/>
      <c r="O554" s="134"/>
      <c r="P554" s="134"/>
      <c r="Q554" s="134"/>
      <c r="R554" s="134"/>
      <c r="S554" s="134"/>
      <c r="T554" s="135"/>
      <c r="AT554" s="131" t="s">
        <v>165</v>
      </c>
      <c r="AU554" s="131" t="s">
        <v>78</v>
      </c>
      <c r="AV554" s="11" t="s">
        <v>78</v>
      </c>
      <c r="AW554" s="11" t="s">
        <v>35</v>
      </c>
      <c r="AX554" s="11" t="s">
        <v>73</v>
      </c>
      <c r="AY554" s="131" t="s">
        <v>119</v>
      </c>
    </row>
    <row r="555" spans="2:65" s="1" customFormat="1" ht="16.5" customHeight="1" x14ac:dyDescent="0.2">
      <c r="B555" s="109"/>
      <c r="C555" s="136" t="s">
        <v>805</v>
      </c>
      <c r="D555" s="136" t="s">
        <v>272</v>
      </c>
      <c r="E555" s="137" t="s">
        <v>806</v>
      </c>
      <c r="F555" s="138" t="s">
        <v>505</v>
      </c>
      <c r="G555" s="139" t="s">
        <v>205</v>
      </c>
      <c r="H555" s="140">
        <v>2</v>
      </c>
      <c r="I555" s="141"/>
      <c r="J555" s="141">
        <f>ROUND(I555*H555,2)</f>
        <v>0</v>
      </c>
      <c r="K555" s="138" t="s">
        <v>3</v>
      </c>
      <c r="L555" s="142"/>
      <c r="M555" s="143" t="s">
        <v>3</v>
      </c>
      <c r="N555" s="144" t="s">
        <v>44</v>
      </c>
      <c r="O555" s="117">
        <v>0</v>
      </c>
      <c r="P555" s="117">
        <f>O555*H555</f>
        <v>0</v>
      </c>
      <c r="Q555" s="117">
        <v>0</v>
      </c>
      <c r="R555" s="117">
        <f>Q555*H555</f>
        <v>0</v>
      </c>
      <c r="S555" s="117">
        <v>0</v>
      </c>
      <c r="T555" s="118">
        <f>S555*H555</f>
        <v>0</v>
      </c>
      <c r="AR555" s="14" t="s">
        <v>153</v>
      </c>
      <c r="AT555" s="14" t="s">
        <v>272</v>
      </c>
      <c r="AU555" s="14" t="s">
        <v>78</v>
      </c>
      <c r="AY555" s="14" t="s">
        <v>119</v>
      </c>
      <c r="BE555" s="119">
        <f>IF(N555="základní",J555,0)</f>
        <v>0</v>
      </c>
      <c r="BF555" s="119">
        <f>IF(N555="snížená",J555,0)</f>
        <v>0</v>
      </c>
      <c r="BG555" s="119">
        <f>IF(N555="zákl. přenesená",J555,0)</f>
        <v>0</v>
      </c>
      <c r="BH555" s="119">
        <f>IF(N555="sníž. přenesená",J555,0)</f>
        <v>0</v>
      </c>
      <c r="BI555" s="119">
        <f>IF(N555="nulová",J555,0)</f>
        <v>0</v>
      </c>
      <c r="BJ555" s="14" t="s">
        <v>78</v>
      </c>
      <c r="BK555" s="119">
        <f>ROUND(I555*H555,2)</f>
        <v>0</v>
      </c>
      <c r="BL555" s="14" t="s">
        <v>134</v>
      </c>
      <c r="BM555" s="14" t="s">
        <v>807</v>
      </c>
    </row>
    <row r="556" spans="2:65" s="10" customFormat="1" x14ac:dyDescent="0.2">
      <c r="B556" s="123"/>
      <c r="D556" s="120" t="s">
        <v>165</v>
      </c>
      <c r="E556" s="124" t="s">
        <v>3</v>
      </c>
      <c r="F556" s="125" t="s">
        <v>80</v>
      </c>
      <c r="H556" s="126">
        <v>2</v>
      </c>
      <c r="L556" s="123"/>
      <c r="M556" s="127"/>
      <c r="N556" s="128"/>
      <c r="O556" s="128"/>
      <c r="P556" s="128"/>
      <c r="Q556" s="128"/>
      <c r="R556" s="128"/>
      <c r="S556" s="128"/>
      <c r="T556" s="129"/>
      <c r="AT556" s="124" t="s">
        <v>165</v>
      </c>
      <c r="AU556" s="124" t="s">
        <v>78</v>
      </c>
      <c r="AV556" s="10" t="s">
        <v>80</v>
      </c>
      <c r="AW556" s="10" t="s">
        <v>35</v>
      </c>
      <c r="AX556" s="10" t="s">
        <v>78</v>
      </c>
      <c r="AY556" s="124" t="s">
        <v>119</v>
      </c>
    </row>
    <row r="557" spans="2:65" s="11" customFormat="1" x14ac:dyDescent="0.2">
      <c r="B557" s="130"/>
      <c r="D557" s="120" t="s">
        <v>165</v>
      </c>
      <c r="E557" s="131" t="s">
        <v>3</v>
      </c>
      <c r="F557" s="132" t="s">
        <v>740</v>
      </c>
      <c r="H557" s="131" t="s">
        <v>3</v>
      </c>
      <c r="L557" s="130"/>
      <c r="M557" s="133"/>
      <c r="N557" s="134"/>
      <c r="O557" s="134"/>
      <c r="P557" s="134"/>
      <c r="Q557" s="134"/>
      <c r="R557" s="134"/>
      <c r="S557" s="134"/>
      <c r="T557" s="135"/>
      <c r="AT557" s="131" t="s">
        <v>165</v>
      </c>
      <c r="AU557" s="131" t="s">
        <v>78</v>
      </c>
      <c r="AV557" s="11" t="s">
        <v>78</v>
      </c>
      <c r="AW557" s="11" t="s">
        <v>35</v>
      </c>
      <c r="AX557" s="11" t="s">
        <v>73</v>
      </c>
      <c r="AY557" s="131" t="s">
        <v>119</v>
      </c>
    </row>
    <row r="558" spans="2:65" s="1" customFormat="1" ht="16.5" customHeight="1" x14ac:dyDescent="0.2">
      <c r="B558" s="109"/>
      <c r="C558" s="136" t="s">
        <v>808</v>
      </c>
      <c r="D558" s="136" t="s">
        <v>272</v>
      </c>
      <c r="E558" s="137" t="s">
        <v>809</v>
      </c>
      <c r="F558" s="138" t="s">
        <v>768</v>
      </c>
      <c r="G558" s="139" t="s">
        <v>205</v>
      </c>
      <c r="H558" s="140">
        <v>2</v>
      </c>
      <c r="I558" s="141"/>
      <c r="J558" s="141">
        <f>ROUND(I558*H558,2)</f>
        <v>0</v>
      </c>
      <c r="K558" s="138" t="s">
        <v>3</v>
      </c>
      <c r="L558" s="142"/>
      <c r="M558" s="143" t="s">
        <v>3</v>
      </c>
      <c r="N558" s="144" t="s">
        <v>44</v>
      </c>
      <c r="O558" s="117">
        <v>0</v>
      </c>
      <c r="P558" s="117">
        <f>O558*H558</f>
        <v>0</v>
      </c>
      <c r="Q558" s="117">
        <v>0</v>
      </c>
      <c r="R558" s="117">
        <f>Q558*H558</f>
        <v>0</v>
      </c>
      <c r="S558" s="117">
        <v>0</v>
      </c>
      <c r="T558" s="118">
        <f>S558*H558</f>
        <v>0</v>
      </c>
      <c r="AR558" s="14" t="s">
        <v>153</v>
      </c>
      <c r="AT558" s="14" t="s">
        <v>272</v>
      </c>
      <c r="AU558" s="14" t="s">
        <v>78</v>
      </c>
      <c r="AY558" s="14" t="s">
        <v>119</v>
      </c>
      <c r="BE558" s="119">
        <f>IF(N558="základní",J558,0)</f>
        <v>0</v>
      </c>
      <c r="BF558" s="119">
        <f>IF(N558="snížená",J558,0)</f>
        <v>0</v>
      </c>
      <c r="BG558" s="119">
        <f>IF(N558="zákl. přenesená",J558,0)</f>
        <v>0</v>
      </c>
      <c r="BH558" s="119">
        <f>IF(N558="sníž. přenesená",J558,0)</f>
        <v>0</v>
      </c>
      <c r="BI558" s="119">
        <f>IF(N558="nulová",J558,0)</f>
        <v>0</v>
      </c>
      <c r="BJ558" s="14" t="s">
        <v>78</v>
      </c>
      <c r="BK558" s="119">
        <f>ROUND(I558*H558,2)</f>
        <v>0</v>
      </c>
      <c r="BL558" s="14" t="s">
        <v>134</v>
      </c>
      <c r="BM558" s="14" t="s">
        <v>810</v>
      </c>
    </row>
    <row r="559" spans="2:65" s="10" customFormat="1" x14ac:dyDescent="0.2">
      <c r="B559" s="123"/>
      <c r="D559" s="120" t="s">
        <v>165</v>
      </c>
      <c r="E559" s="124" t="s">
        <v>3</v>
      </c>
      <c r="F559" s="125" t="s">
        <v>80</v>
      </c>
      <c r="H559" s="126">
        <v>2</v>
      </c>
      <c r="L559" s="123"/>
      <c r="M559" s="127"/>
      <c r="N559" s="128"/>
      <c r="O559" s="128"/>
      <c r="P559" s="128"/>
      <c r="Q559" s="128"/>
      <c r="R559" s="128"/>
      <c r="S559" s="128"/>
      <c r="T559" s="129"/>
      <c r="AT559" s="124" t="s">
        <v>165</v>
      </c>
      <c r="AU559" s="124" t="s">
        <v>78</v>
      </c>
      <c r="AV559" s="10" t="s">
        <v>80</v>
      </c>
      <c r="AW559" s="10" t="s">
        <v>35</v>
      </c>
      <c r="AX559" s="10" t="s">
        <v>78</v>
      </c>
      <c r="AY559" s="124" t="s">
        <v>119</v>
      </c>
    </row>
    <row r="560" spans="2:65" s="11" customFormat="1" x14ac:dyDescent="0.2">
      <c r="B560" s="130"/>
      <c r="D560" s="120" t="s">
        <v>165</v>
      </c>
      <c r="E560" s="131" t="s">
        <v>3</v>
      </c>
      <c r="F560" s="132" t="s">
        <v>740</v>
      </c>
      <c r="H560" s="131" t="s">
        <v>3</v>
      </c>
      <c r="L560" s="130"/>
      <c r="M560" s="133"/>
      <c r="N560" s="134"/>
      <c r="O560" s="134"/>
      <c r="P560" s="134"/>
      <c r="Q560" s="134"/>
      <c r="R560" s="134"/>
      <c r="S560" s="134"/>
      <c r="T560" s="135"/>
      <c r="AT560" s="131" t="s">
        <v>165</v>
      </c>
      <c r="AU560" s="131" t="s">
        <v>78</v>
      </c>
      <c r="AV560" s="11" t="s">
        <v>78</v>
      </c>
      <c r="AW560" s="11" t="s">
        <v>35</v>
      </c>
      <c r="AX560" s="11" t="s">
        <v>73</v>
      </c>
      <c r="AY560" s="131" t="s">
        <v>119</v>
      </c>
    </row>
    <row r="561" spans="2:65" s="1" customFormat="1" ht="16.5" customHeight="1" x14ac:dyDescent="0.2">
      <c r="B561" s="109"/>
      <c r="C561" s="136" t="s">
        <v>811</v>
      </c>
      <c r="D561" s="136" t="s">
        <v>272</v>
      </c>
      <c r="E561" s="137" t="s">
        <v>812</v>
      </c>
      <c r="F561" s="138" t="s">
        <v>813</v>
      </c>
      <c r="G561" s="139" t="s">
        <v>205</v>
      </c>
      <c r="H561" s="140">
        <v>29</v>
      </c>
      <c r="I561" s="141"/>
      <c r="J561" s="141">
        <f>ROUND(I561*H561,2)</f>
        <v>0</v>
      </c>
      <c r="K561" s="138" t="s">
        <v>3</v>
      </c>
      <c r="L561" s="142"/>
      <c r="M561" s="143" t="s">
        <v>3</v>
      </c>
      <c r="N561" s="144" t="s">
        <v>44</v>
      </c>
      <c r="O561" s="117">
        <v>0</v>
      </c>
      <c r="P561" s="117">
        <f>O561*H561</f>
        <v>0</v>
      </c>
      <c r="Q561" s="117">
        <v>0</v>
      </c>
      <c r="R561" s="117">
        <f>Q561*H561</f>
        <v>0</v>
      </c>
      <c r="S561" s="117">
        <v>0</v>
      </c>
      <c r="T561" s="118">
        <f>S561*H561</f>
        <v>0</v>
      </c>
      <c r="AR561" s="14" t="s">
        <v>153</v>
      </c>
      <c r="AT561" s="14" t="s">
        <v>272</v>
      </c>
      <c r="AU561" s="14" t="s">
        <v>78</v>
      </c>
      <c r="AY561" s="14" t="s">
        <v>119</v>
      </c>
      <c r="BE561" s="119">
        <f>IF(N561="základní",J561,0)</f>
        <v>0</v>
      </c>
      <c r="BF561" s="119">
        <f>IF(N561="snížená",J561,0)</f>
        <v>0</v>
      </c>
      <c r="BG561" s="119">
        <f>IF(N561="zákl. přenesená",J561,0)</f>
        <v>0</v>
      </c>
      <c r="BH561" s="119">
        <f>IF(N561="sníž. přenesená",J561,0)</f>
        <v>0</v>
      </c>
      <c r="BI561" s="119">
        <f>IF(N561="nulová",J561,0)</f>
        <v>0</v>
      </c>
      <c r="BJ561" s="14" t="s">
        <v>78</v>
      </c>
      <c r="BK561" s="119">
        <f>ROUND(I561*H561,2)</f>
        <v>0</v>
      </c>
      <c r="BL561" s="14" t="s">
        <v>134</v>
      </c>
      <c r="BM561" s="14" t="s">
        <v>814</v>
      </c>
    </row>
    <row r="562" spans="2:65" s="10" customFormat="1" x14ac:dyDescent="0.2">
      <c r="B562" s="123"/>
      <c r="D562" s="120" t="s">
        <v>165</v>
      </c>
      <c r="E562" s="124" t="s">
        <v>3</v>
      </c>
      <c r="F562" s="125" t="s">
        <v>278</v>
      </c>
      <c r="H562" s="126">
        <v>29</v>
      </c>
      <c r="L562" s="123"/>
      <c r="M562" s="127"/>
      <c r="N562" s="128"/>
      <c r="O562" s="128"/>
      <c r="P562" s="128"/>
      <c r="Q562" s="128"/>
      <c r="R562" s="128"/>
      <c r="S562" s="128"/>
      <c r="T562" s="129"/>
      <c r="AT562" s="124" t="s">
        <v>165</v>
      </c>
      <c r="AU562" s="124" t="s">
        <v>78</v>
      </c>
      <c r="AV562" s="10" t="s">
        <v>80</v>
      </c>
      <c r="AW562" s="10" t="s">
        <v>35</v>
      </c>
      <c r="AX562" s="10" t="s">
        <v>78</v>
      </c>
      <c r="AY562" s="124" t="s">
        <v>119</v>
      </c>
    </row>
    <row r="563" spans="2:65" s="11" customFormat="1" x14ac:dyDescent="0.2">
      <c r="B563" s="130"/>
      <c r="D563" s="120" t="s">
        <v>165</v>
      </c>
      <c r="E563" s="131" t="s">
        <v>3</v>
      </c>
      <c r="F563" s="132" t="s">
        <v>740</v>
      </c>
      <c r="H563" s="131" t="s">
        <v>3</v>
      </c>
      <c r="L563" s="130"/>
      <c r="M563" s="133"/>
      <c r="N563" s="134"/>
      <c r="O563" s="134"/>
      <c r="P563" s="134"/>
      <c r="Q563" s="134"/>
      <c r="R563" s="134"/>
      <c r="S563" s="134"/>
      <c r="T563" s="135"/>
      <c r="AT563" s="131" t="s">
        <v>165</v>
      </c>
      <c r="AU563" s="131" t="s">
        <v>78</v>
      </c>
      <c r="AV563" s="11" t="s">
        <v>78</v>
      </c>
      <c r="AW563" s="11" t="s">
        <v>35</v>
      </c>
      <c r="AX563" s="11" t="s">
        <v>73</v>
      </c>
      <c r="AY563" s="131" t="s">
        <v>119</v>
      </c>
    </row>
    <row r="564" spans="2:65" s="1" customFormat="1" ht="16.5" customHeight="1" x14ac:dyDescent="0.2">
      <c r="B564" s="109"/>
      <c r="C564" s="136" t="s">
        <v>815</v>
      </c>
      <c r="D564" s="136" t="s">
        <v>272</v>
      </c>
      <c r="E564" s="137" t="s">
        <v>816</v>
      </c>
      <c r="F564" s="138" t="s">
        <v>817</v>
      </c>
      <c r="G564" s="139" t="s">
        <v>205</v>
      </c>
      <c r="H564" s="140">
        <v>58</v>
      </c>
      <c r="I564" s="141"/>
      <c r="J564" s="141">
        <f>ROUND(I564*H564,2)</f>
        <v>0</v>
      </c>
      <c r="K564" s="138" t="s">
        <v>3</v>
      </c>
      <c r="L564" s="142"/>
      <c r="M564" s="143" t="s">
        <v>3</v>
      </c>
      <c r="N564" s="144" t="s">
        <v>44</v>
      </c>
      <c r="O564" s="117">
        <v>0</v>
      </c>
      <c r="P564" s="117">
        <f>O564*H564</f>
        <v>0</v>
      </c>
      <c r="Q564" s="117">
        <v>0</v>
      </c>
      <c r="R564" s="117">
        <f>Q564*H564</f>
        <v>0</v>
      </c>
      <c r="S564" s="117">
        <v>0</v>
      </c>
      <c r="T564" s="118">
        <f>S564*H564</f>
        <v>0</v>
      </c>
      <c r="AR564" s="14" t="s">
        <v>153</v>
      </c>
      <c r="AT564" s="14" t="s">
        <v>272</v>
      </c>
      <c r="AU564" s="14" t="s">
        <v>78</v>
      </c>
      <c r="AY564" s="14" t="s">
        <v>119</v>
      </c>
      <c r="BE564" s="119">
        <f>IF(N564="základní",J564,0)</f>
        <v>0</v>
      </c>
      <c r="BF564" s="119">
        <f>IF(N564="snížená",J564,0)</f>
        <v>0</v>
      </c>
      <c r="BG564" s="119">
        <f>IF(N564="zákl. přenesená",J564,0)</f>
        <v>0</v>
      </c>
      <c r="BH564" s="119">
        <f>IF(N564="sníž. přenesená",J564,0)</f>
        <v>0</v>
      </c>
      <c r="BI564" s="119">
        <f>IF(N564="nulová",J564,0)</f>
        <v>0</v>
      </c>
      <c r="BJ564" s="14" t="s">
        <v>78</v>
      </c>
      <c r="BK564" s="119">
        <f>ROUND(I564*H564,2)</f>
        <v>0</v>
      </c>
      <c r="BL564" s="14" t="s">
        <v>134</v>
      </c>
      <c r="BM564" s="14" t="s">
        <v>818</v>
      </c>
    </row>
    <row r="565" spans="2:65" s="10" customFormat="1" x14ac:dyDescent="0.2">
      <c r="B565" s="123"/>
      <c r="D565" s="120" t="s">
        <v>165</v>
      </c>
      <c r="E565" s="124" t="s">
        <v>3</v>
      </c>
      <c r="F565" s="125" t="s">
        <v>429</v>
      </c>
      <c r="H565" s="126">
        <v>58</v>
      </c>
      <c r="L565" s="123"/>
      <c r="M565" s="127"/>
      <c r="N565" s="128"/>
      <c r="O565" s="128"/>
      <c r="P565" s="128"/>
      <c r="Q565" s="128"/>
      <c r="R565" s="128"/>
      <c r="S565" s="128"/>
      <c r="T565" s="129"/>
      <c r="AT565" s="124" t="s">
        <v>165</v>
      </c>
      <c r="AU565" s="124" t="s">
        <v>78</v>
      </c>
      <c r="AV565" s="10" t="s">
        <v>80</v>
      </c>
      <c r="AW565" s="10" t="s">
        <v>35</v>
      </c>
      <c r="AX565" s="10" t="s">
        <v>78</v>
      </c>
      <c r="AY565" s="124" t="s">
        <v>119</v>
      </c>
    </row>
    <row r="566" spans="2:65" s="11" customFormat="1" x14ac:dyDescent="0.2">
      <c r="B566" s="130"/>
      <c r="D566" s="120" t="s">
        <v>165</v>
      </c>
      <c r="E566" s="131" t="s">
        <v>3</v>
      </c>
      <c r="F566" s="132" t="s">
        <v>740</v>
      </c>
      <c r="H566" s="131" t="s">
        <v>3</v>
      </c>
      <c r="L566" s="130"/>
      <c r="M566" s="133"/>
      <c r="N566" s="134"/>
      <c r="O566" s="134"/>
      <c r="P566" s="134"/>
      <c r="Q566" s="134"/>
      <c r="R566" s="134"/>
      <c r="S566" s="134"/>
      <c r="T566" s="135"/>
      <c r="AT566" s="131" t="s">
        <v>165</v>
      </c>
      <c r="AU566" s="131" t="s">
        <v>78</v>
      </c>
      <c r="AV566" s="11" t="s">
        <v>78</v>
      </c>
      <c r="AW566" s="11" t="s">
        <v>35</v>
      </c>
      <c r="AX566" s="11" t="s">
        <v>73</v>
      </c>
      <c r="AY566" s="131" t="s">
        <v>119</v>
      </c>
    </row>
    <row r="567" spans="2:65" s="1" customFormat="1" ht="16.5" customHeight="1" x14ac:dyDescent="0.2">
      <c r="B567" s="109"/>
      <c r="C567" s="136" t="s">
        <v>819</v>
      </c>
      <c r="D567" s="136" t="s">
        <v>272</v>
      </c>
      <c r="E567" s="137" t="s">
        <v>820</v>
      </c>
      <c r="F567" s="138" t="s">
        <v>538</v>
      </c>
      <c r="G567" s="139" t="s">
        <v>205</v>
      </c>
      <c r="H567" s="140">
        <v>20</v>
      </c>
      <c r="I567" s="141"/>
      <c r="J567" s="141">
        <f>ROUND(I567*H567,2)</f>
        <v>0</v>
      </c>
      <c r="K567" s="138" t="s">
        <v>3</v>
      </c>
      <c r="L567" s="142"/>
      <c r="M567" s="143" t="s">
        <v>3</v>
      </c>
      <c r="N567" s="144" t="s">
        <v>44</v>
      </c>
      <c r="O567" s="117">
        <v>0</v>
      </c>
      <c r="P567" s="117">
        <f>O567*H567</f>
        <v>0</v>
      </c>
      <c r="Q567" s="117">
        <v>0</v>
      </c>
      <c r="R567" s="117">
        <f>Q567*H567</f>
        <v>0</v>
      </c>
      <c r="S567" s="117">
        <v>0</v>
      </c>
      <c r="T567" s="118">
        <f>S567*H567</f>
        <v>0</v>
      </c>
      <c r="AR567" s="14" t="s">
        <v>153</v>
      </c>
      <c r="AT567" s="14" t="s">
        <v>272</v>
      </c>
      <c r="AU567" s="14" t="s">
        <v>78</v>
      </c>
      <c r="AY567" s="14" t="s">
        <v>119</v>
      </c>
      <c r="BE567" s="119">
        <f>IF(N567="základní",J567,0)</f>
        <v>0</v>
      </c>
      <c r="BF567" s="119">
        <f>IF(N567="snížená",J567,0)</f>
        <v>0</v>
      </c>
      <c r="BG567" s="119">
        <f>IF(N567="zákl. přenesená",J567,0)</f>
        <v>0</v>
      </c>
      <c r="BH567" s="119">
        <f>IF(N567="sníž. přenesená",J567,0)</f>
        <v>0</v>
      </c>
      <c r="BI567" s="119">
        <f>IF(N567="nulová",J567,0)</f>
        <v>0</v>
      </c>
      <c r="BJ567" s="14" t="s">
        <v>78</v>
      </c>
      <c r="BK567" s="119">
        <f>ROUND(I567*H567,2)</f>
        <v>0</v>
      </c>
      <c r="BL567" s="14" t="s">
        <v>134</v>
      </c>
      <c r="BM567" s="14" t="s">
        <v>821</v>
      </c>
    </row>
    <row r="568" spans="2:65" s="10" customFormat="1" x14ac:dyDescent="0.2">
      <c r="B568" s="123"/>
      <c r="D568" s="120" t="s">
        <v>165</v>
      </c>
      <c r="E568" s="124" t="s">
        <v>3</v>
      </c>
      <c r="F568" s="125" t="s">
        <v>226</v>
      </c>
      <c r="H568" s="126">
        <v>20</v>
      </c>
      <c r="L568" s="123"/>
      <c r="M568" s="127"/>
      <c r="N568" s="128"/>
      <c r="O568" s="128"/>
      <c r="P568" s="128"/>
      <c r="Q568" s="128"/>
      <c r="R568" s="128"/>
      <c r="S568" s="128"/>
      <c r="T568" s="129"/>
      <c r="AT568" s="124" t="s">
        <v>165</v>
      </c>
      <c r="AU568" s="124" t="s">
        <v>78</v>
      </c>
      <c r="AV568" s="10" t="s">
        <v>80</v>
      </c>
      <c r="AW568" s="10" t="s">
        <v>35</v>
      </c>
      <c r="AX568" s="10" t="s">
        <v>78</v>
      </c>
      <c r="AY568" s="124" t="s">
        <v>119</v>
      </c>
    </row>
    <row r="569" spans="2:65" s="11" customFormat="1" x14ac:dyDescent="0.2">
      <c r="B569" s="130"/>
      <c r="D569" s="120" t="s">
        <v>165</v>
      </c>
      <c r="E569" s="131" t="s">
        <v>3</v>
      </c>
      <c r="F569" s="132" t="s">
        <v>740</v>
      </c>
      <c r="H569" s="131" t="s">
        <v>3</v>
      </c>
      <c r="L569" s="130"/>
      <c r="M569" s="133"/>
      <c r="N569" s="134"/>
      <c r="O569" s="134"/>
      <c r="P569" s="134"/>
      <c r="Q569" s="134"/>
      <c r="R569" s="134"/>
      <c r="S569" s="134"/>
      <c r="T569" s="135"/>
      <c r="AT569" s="131" t="s">
        <v>165</v>
      </c>
      <c r="AU569" s="131" t="s">
        <v>78</v>
      </c>
      <c r="AV569" s="11" t="s">
        <v>78</v>
      </c>
      <c r="AW569" s="11" t="s">
        <v>35</v>
      </c>
      <c r="AX569" s="11" t="s">
        <v>73</v>
      </c>
      <c r="AY569" s="131" t="s">
        <v>119</v>
      </c>
    </row>
    <row r="570" spans="2:65" s="1" customFormat="1" ht="16.5" customHeight="1" x14ac:dyDescent="0.2">
      <c r="B570" s="109"/>
      <c r="C570" s="136" t="s">
        <v>791</v>
      </c>
      <c r="D570" s="136" t="s">
        <v>272</v>
      </c>
      <c r="E570" s="137" t="s">
        <v>822</v>
      </c>
      <c r="F570" s="138" t="s">
        <v>823</v>
      </c>
      <c r="G570" s="139" t="s">
        <v>205</v>
      </c>
      <c r="H570" s="140">
        <v>58</v>
      </c>
      <c r="I570" s="141"/>
      <c r="J570" s="141">
        <f>ROUND(I570*H570,2)</f>
        <v>0</v>
      </c>
      <c r="K570" s="138" t="s">
        <v>3</v>
      </c>
      <c r="L570" s="142"/>
      <c r="M570" s="143" t="s">
        <v>3</v>
      </c>
      <c r="N570" s="144" t="s">
        <v>44</v>
      </c>
      <c r="O570" s="117">
        <v>0</v>
      </c>
      <c r="P570" s="117">
        <f>O570*H570</f>
        <v>0</v>
      </c>
      <c r="Q570" s="117">
        <v>0</v>
      </c>
      <c r="R570" s="117">
        <f>Q570*H570</f>
        <v>0</v>
      </c>
      <c r="S570" s="117">
        <v>0</v>
      </c>
      <c r="T570" s="118">
        <f>S570*H570</f>
        <v>0</v>
      </c>
      <c r="AR570" s="14" t="s">
        <v>153</v>
      </c>
      <c r="AT570" s="14" t="s">
        <v>272</v>
      </c>
      <c r="AU570" s="14" t="s">
        <v>78</v>
      </c>
      <c r="AY570" s="14" t="s">
        <v>119</v>
      </c>
      <c r="BE570" s="119">
        <f>IF(N570="základní",J570,0)</f>
        <v>0</v>
      </c>
      <c r="BF570" s="119">
        <f>IF(N570="snížená",J570,0)</f>
        <v>0</v>
      </c>
      <c r="BG570" s="119">
        <f>IF(N570="zákl. přenesená",J570,0)</f>
        <v>0</v>
      </c>
      <c r="BH570" s="119">
        <f>IF(N570="sníž. přenesená",J570,0)</f>
        <v>0</v>
      </c>
      <c r="BI570" s="119">
        <f>IF(N570="nulová",J570,0)</f>
        <v>0</v>
      </c>
      <c r="BJ570" s="14" t="s">
        <v>78</v>
      </c>
      <c r="BK570" s="119">
        <f>ROUND(I570*H570,2)</f>
        <v>0</v>
      </c>
      <c r="BL570" s="14" t="s">
        <v>134</v>
      </c>
      <c r="BM570" s="14" t="s">
        <v>824</v>
      </c>
    </row>
    <row r="571" spans="2:65" s="10" customFormat="1" x14ac:dyDescent="0.2">
      <c r="B571" s="123"/>
      <c r="D571" s="120" t="s">
        <v>165</v>
      </c>
      <c r="E571" s="124" t="s">
        <v>3</v>
      </c>
      <c r="F571" s="125" t="s">
        <v>429</v>
      </c>
      <c r="H571" s="126">
        <v>58</v>
      </c>
      <c r="L571" s="123"/>
      <c r="M571" s="127"/>
      <c r="N571" s="128"/>
      <c r="O571" s="128"/>
      <c r="P571" s="128"/>
      <c r="Q571" s="128"/>
      <c r="R571" s="128"/>
      <c r="S571" s="128"/>
      <c r="T571" s="129"/>
      <c r="AT571" s="124" t="s">
        <v>165</v>
      </c>
      <c r="AU571" s="124" t="s">
        <v>78</v>
      </c>
      <c r="AV571" s="10" t="s">
        <v>80</v>
      </c>
      <c r="AW571" s="10" t="s">
        <v>35</v>
      </c>
      <c r="AX571" s="10" t="s">
        <v>78</v>
      </c>
      <c r="AY571" s="124" t="s">
        <v>119</v>
      </c>
    </row>
    <row r="572" spans="2:65" s="11" customFormat="1" x14ac:dyDescent="0.2">
      <c r="B572" s="130"/>
      <c r="D572" s="120" t="s">
        <v>165</v>
      </c>
      <c r="E572" s="131" t="s">
        <v>3</v>
      </c>
      <c r="F572" s="132" t="s">
        <v>740</v>
      </c>
      <c r="H572" s="131" t="s">
        <v>3</v>
      </c>
      <c r="L572" s="130"/>
      <c r="M572" s="133"/>
      <c r="N572" s="134"/>
      <c r="O572" s="134"/>
      <c r="P572" s="134"/>
      <c r="Q572" s="134"/>
      <c r="R572" s="134"/>
      <c r="S572" s="134"/>
      <c r="T572" s="135"/>
      <c r="AT572" s="131" t="s">
        <v>165</v>
      </c>
      <c r="AU572" s="131" t="s">
        <v>78</v>
      </c>
      <c r="AV572" s="11" t="s">
        <v>78</v>
      </c>
      <c r="AW572" s="11" t="s">
        <v>35</v>
      </c>
      <c r="AX572" s="11" t="s">
        <v>73</v>
      </c>
      <c r="AY572" s="131" t="s">
        <v>119</v>
      </c>
    </row>
    <row r="573" spans="2:65" s="1" customFormat="1" ht="16.5" customHeight="1" x14ac:dyDescent="0.2">
      <c r="B573" s="109"/>
      <c r="C573" s="136" t="s">
        <v>825</v>
      </c>
      <c r="D573" s="136" t="s">
        <v>272</v>
      </c>
      <c r="E573" s="137" t="s">
        <v>826</v>
      </c>
      <c r="F573" s="138" t="s">
        <v>602</v>
      </c>
      <c r="G573" s="139" t="s">
        <v>205</v>
      </c>
      <c r="H573" s="140">
        <v>12</v>
      </c>
      <c r="I573" s="141"/>
      <c r="J573" s="141">
        <f>ROUND(I573*H573,2)</f>
        <v>0</v>
      </c>
      <c r="K573" s="138" t="s">
        <v>3</v>
      </c>
      <c r="L573" s="142"/>
      <c r="M573" s="143" t="s">
        <v>3</v>
      </c>
      <c r="N573" s="144" t="s">
        <v>44</v>
      </c>
      <c r="O573" s="117">
        <v>0</v>
      </c>
      <c r="P573" s="117">
        <f>O573*H573</f>
        <v>0</v>
      </c>
      <c r="Q573" s="117">
        <v>0</v>
      </c>
      <c r="R573" s="117">
        <f>Q573*H573</f>
        <v>0</v>
      </c>
      <c r="S573" s="117">
        <v>0</v>
      </c>
      <c r="T573" s="118">
        <f>S573*H573</f>
        <v>0</v>
      </c>
      <c r="AR573" s="14" t="s">
        <v>153</v>
      </c>
      <c r="AT573" s="14" t="s">
        <v>272</v>
      </c>
      <c r="AU573" s="14" t="s">
        <v>78</v>
      </c>
      <c r="AY573" s="14" t="s">
        <v>119</v>
      </c>
      <c r="BE573" s="119">
        <f>IF(N573="základní",J573,0)</f>
        <v>0</v>
      </c>
      <c r="BF573" s="119">
        <f>IF(N573="snížená",J573,0)</f>
        <v>0</v>
      </c>
      <c r="BG573" s="119">
        <f>IF(N573="zákl. přenesená",J573,0)</f>
        <v>0</v>
      </c>
      <c r="BH573" s="119">
        <f>IF(N573="sníž. přenesená",J573,0)</f>
        <v>0</v>
      </c>
      <c r="BI573" s="119">
        <f>IF(N573="nulová",J573,0)</f>
        <v>0</v>
      </c>
      <c r="BJ573" s="14" t="s">
        <v>78</v>
      </c>
      <c r="BK573" s="119">
        <f>ROUND(I573*H573,2)</f>
        <v>0</v>
      </c>
      <c r="BL573" s="14" t="s">
        <v>134</v>
      </c>
      <c r="BM573" s="14" t="s">
        <v>827</v>
      </c>
    </row>
    <row r="574" spans="2:65" s="10" customFormat="1" x14ac:dyDescent="0.2">
      <c r="B574" s="123"/>
      <c r="D574" s="120" t="s">
        <v>165</v>
      </c>
      <c r="E574" s="124" t="s">
        <v>3</v>
      </c>
      <c r="F574" s="125" t="s">
        <v>180</v>
      </c>
      <c r="H574" s="126">
        <v>12</v>
      </c>
      <c r="L574" s="123"/>
      <c r="M574" s="127"/>
      <c r="N574" s="128"/>
      <c r="O574" s="128"/>
      <c r="P574" s="128"/>
      <c r="Q574" s="128"/>
      <c r="R574" s="128"/>
      <c r="S574" s="128"/>
      <c r="T574" s="129"/>
      <c r="AT574" s="124" t="s">
        <v>165</v>
      </c>
      <c r="AU574" s="124" t="s">
        <v>78</v>
      </c>
      <c r="AV574" s="10" t="s">
        <v>80</v>
      </c>
      <c r="AW574" s="10" t="s">
        <v>35</v>
      </c>
      <c r="AX574" s="10" t="s">
        <v>78</v>
      </c>
      <c r="AY574" s="124" t="s">
        <v>119</v>
      </c>
    </row>
    <row r="575" spans="2:65" s="11" customFormat="1" x14ac:dyDescent="0.2">
      <c r="B575" s="130"/>
      <c r="D575" s="120" t="s">
        <v>165</v>
      </c>
      <c r="E575" s="131" t="s">
        <v>3</v>
      </c>
      <c r="F575" s="132" t="s">
        <v>740</v>
      </c>
      <c r="H575" s="131" t="s">
        <v>3</v>
      </c>
      <c r="L575" s="130"/>
      <c r="M575" s="133"/>
      <c r="N575" s="134"/>
      <c r="O575" s="134"/>
      <c r="P575" s="134"/>
      <c r="Q575" s="134"/>
      <c r="R575" s="134"/>
      <c r="S575" s="134"/>
      <c r="T575" s="135"/>
      <c r="AT575" s="131" t="s">
        <v>165</v>
      </c>
      <c r="AU575" s="131" t="s">
        <v>78</v>
      </c>
      <c r="AV575" s="11" t="s">
        <v>78</v>
      </c>
      <c r="AW575" s="11" t="s">
        <v>35</v>
      </c>
      <c r="AX575" s="11" t="s">
        <v>73</v>
      </c>
      <c r="AY575" s="131" t="s">
        <v>119</v>
      </c>
    </row>
    <row r="576" spans="2:65" s="1" customFormat="1" ht="16.5" customHeight="1" x14ac:dyDescent="0.2">
      <c r="B576" s="109"/>
      <c r="C576" s="136" t="s">
        <v>828</v>
      </c>
      <c r="D576" s="136" t="s">
        <v>272</v>
      </c>
      <c r="E576" s="137" t="s">
        <v>829</v>
      </c>
      <c r="F576" s="138" t="s">
        <v>556</v>
      </c>
      <c r="G576" s="139" t="s">
        <v>205</v>
      </c>
      <c r="H576" s="140">
        <v>20</v>
      </c>
      <c r="I576" s="141"/>
      <c r="J576" s="141">
        <f>ROUND(I576*H576,2)</f>
        <v>0</v>
      </c>
      <c r="K576" s="138" t="s">
        <v>3</v>
      </c>
      <c r="L576" s="142"/>
      <c r="M576" s="143" t="s">
        <v>3</v>
      </c>
      <c r="N576" s="144" t="s">
        <v>44</v>
      </c>
      <c r="O576" s="117">
        <v>0</v>
      </c>
      <c r="P576" s="117">
        <f>O576*H576</f>
        <v>0</v>
      </c>
      <c r="Q576" s="117">
        <v>0</v>
      </c>
      <c r="R576" s="117">
        <f>Q576*H576</f>
        <v>0</v>
      </c>
      <c r="S576" s="117">
        <v>0</v>
      </c>
      <c r="T576" s="118">
        <f>S576*H576</f>
        <v>0</v>
      </c>
      <c r="AR576" s="14" t="s">
        <v>153</v>
      </c>
      <c r="AT576" s="14" t="s">
        <v>272</v>
      </c>
      <c r="AU576" s="14" t="s">
        <v>78</v>
      </c>
      <c r="AY576" s="14" t="s">
        <v>119</v>
      </c>
      <c r="BE576" s="119">
        <f>IF(N576="základní",J576,0)</f>
        <v>0</v>
      </c>
      <c r="BF576" s="119">
        <f>IF(N576="snížená",J576,0)</f>
        <v>0</v>
      </c>
      <c r="BG576" s="119">
        <f>IF(N576="zákl. přenesená",J576,0)</f>
        <v>0</v>
      </c>
      <c r="BH576" s="119">
        <f>IF(N576="sníž. přenesená",J576,0)</f>
        <v>0</v>
      </c>
      <c r="BI576" s="119">
        <f>IF(N576="nulová",J576,0)</f>
        <v>0</v>
      </c>
      <c r="BJ576" s="14" t="s">
        <v>78</v>
      </c>
      <c r="BK576" s="119">
        <f>ROUND(I576*H576,2)</f>
        <v>0</v>
      </c>
      <c r="BL576" s="14" t="s">
        <v>134</v>
      </c>
      <c r="BM576" s="14" t="s">
        <v>830</v>
      </c>
    </row>
    <row r="577" spans="2:65" s="10" customFormat="1" x14ac:dyDescent="0.2">
      <c r="B577" s="123"/>
      <c r="D577" s="120" t="s">
        <v>165</v>
      </c>
      <c r="E577" s="124" t="s">
        <v>3</v>
      </c>
      <c r="F577" s="125" t="s">
        <v>226</v>
      </c>
      <c r="H577" s="126">
        <v>20</v>
      </c>
      <c r="L577" s="123"/>
      <c r="M577" s="127"/>
      <c r="N577" s="128"/>
      <c r="O577" s="128"/>
      <c r="P577" s="128"/>
      <c r="Q577" s="128"/>
      <c r="R577" s="128"/>
      <c r="S577" s="128"/>
      <c r="T577" s="129"/>
      <c r="AT577" s="124" t="s">
        <v>165</v>
      </c>
      <c r="AU577" s="124" t="s">
        <v>78</v>
      </c>
      <c r="AV577" s="10" t="s">
        <v>80</v>
      </c>
      <c r="AW577" s="10" t="s">
        <v>35</v>
      </c>
      <c r="AX577" s="10" t="s">
        <v>78</v>
      </c>
      <c r="AY577" s="124" t="s">
        <v>119</v>
      </c>
    </row>
    <row r="578" spans="2:65" s="11" customFormat="1" x14ac:dyDescent="0.2">
      <c r="B578" s="130"/>
      <c r="D578" s="120" t="s">
        <v>165</v>
      </c>
      <c r="E578" s="131" t="s">
        <v>3</v>
      </c>
      <c r="F578" s="132" t="s">
        <v>740</v>
      </c>
      <c r="H578" s="131" t="s">
        <v>3</v>
      </c>
      <c r="L578" s="130"/>
      <c r="M578" s="133"/>
      <c r="N578" s="134"/>
      <c r="O578" s="134"/>
      <c r="P578" s="134"/>
      <c r="Q578" s="134"/>
      <c r="R578" s="134"/>
      <c r="S578" s="134"/>
      <c r="T578" s="135"/>
      <c r="AT578" s="131" t="s">
        <v>165</v>
      </c>
      <c r="AU578" s="131" t="s">
        <v>78</v>
      </c>
      <c r="AV578" s="11" t="s">
        <v>78</v>
      </c>
      <c r="AW578" s="11" t="s">
        <v>35</v>
      </c>
      <c r="AX578" s="11" t="s">
        <v>73</v>
      </c>
      <c r="AY578" s="131" t="s">
        <v>119</v>
      </c>
    </row>
    <row r="579" spans="2:65" s="1" customFormat="1" ht="16.5" customHeight="1" x14ac:dyDescent="0.2">
      <c r="B579" s="109"/>
      <c r="C579" s="136" t="s">
        <v>831</v>
      </c>
      <c r="D579" s="136" t="s">
        <v>272</v>
      </c>
      <c r="E579" s="137" t="s">
        <v>832</v>
      </c>
      <c r="F579" s="138" t="s">
        <v>561</v>
      </c>
      <c r="G579" s="139" t="s">
        <v>205</v>
      </c>
      <c r="H579" s="140">
        <v>40</v>
      </c>
      <c r="I579" s="141"/>
      <c r="J579" s="141">
        <f>ROUND(I579*H579,2)</f>
        <v>0</v>
      </c>
      <c r="K579" s="138" t="s">
        <v>3</v>
      </c>
      <c r="L579" s="142"/>
      <c r="M579" s="143" t="s">
        <v>3</v>
      </c>
      <c r="N579" s="144" t="s">
        <v>44</v>
      </c>
      <c r="O579" s="117">
        <v>0</v>
      </c>
      <c r="P579" s="117">
        <f>O579*H579</f>
        <v>0</v>
      </c>
      <c r="Q579" s="117">
        <v>0</v>
      </c>
      <c r="R579" s="117">
        <f>Q579*H579</f>
        <v>0</v>
      </c>
      <c r="S579" s="117">
        <v>0</v>
      </c>
      <c r="T579" s="118">
        <f>S579*H579</f>
        <v>0</v>
      </c>
      <c r="AR579" s="14" t="s">
        <v>153</v>
      </c>
      <c r="AT579" s="14" t="s">
        <v>272</v>
      </c>
      <c r="AU579" s="14" t="s">
        <v>78</v>
      </c>
      <c r="AY579" s="14" t="s">
        <v>119</v>
      </c>
      <c r="BE579" s="119">
        <f>IF(N579="základní",J579,0)</f>
        <v>0</v>
      </c>
      <c r="BF579" s="119">
        <f>IF(N579="snížená",J579,0)</f>
        <v>0</v>
      </c>
      <c r="BG579" s="119">
        <f>IF(N579="zákl. přenesená",J579,0)</f>
        <v>0</v>
      </c>
      <c r="BH579" s="119">
        <f>IF(N579="sníž. přenesená",J579,0)</f>
        <v>0</v>
      </c>
      <c r="BI579" s="119">
        <f>IF(N579="nulová",J579,0)</f>
        <v>0</v>
      </c>
      <c r="BJ579" s="14" t="s">
        <v>78</v>
      </c>
      <c r="BK579" s="119">
        <f>ROUND(I579*H579,2)</f>
        <v>0</v>
      </c>
      <c r="BL579" s="14" t="s">
        <v>134</v>
      </c>
      <c r="BM579" s="14" t="s">
        <v>833</v>
      </c>
    </row>
    <row r="580" spans="2:65" s="10" customFormat="1" x14ac:dyDescent="0.2">
      <c r="B580" s="123"/>
      <c r="D580" s="120" t="s">
        <v>165</v>
      </c>
      <c r="E580" s="124" t="s">
        <v>3</v>
      </c>
      <c r="F580" s="125" t="s">
        <v>334</v>
      </c>
      <c r="H580" s="126">
        <v>40</v>
      </c>
      <c r="L580" s="123"/>
      <c r="M580" s="127"/>
      <c r="N580" s="128"/>
      <c r="O580" s="128"/>
      <c r="P580" s="128"/>
      <c r="Q580" s="128"/>
      <c r="R580" s="128"/>
      <c r="S580" s="128"/>
      <c r="T580" s="129"/>
      <c r="AT580" s="124" t="s">
        <v>165</v>
      </c>
      <c r="AU580" s="124" t="s">
        <v>78</v>
      </c>
      <c r="AV580" s="10" t="s">
        <v>80</v>
      </c>
      <c r="AW580" s="10" t="s">
        <v>35</v>
      </c>
      <c r="AX580" s="10" t="s">
        <v>78</v>
      </c>
      <c r="AY580" s="124" t="s">
        <v>119</v>
      </c>
    </row>
    <row r="581" spans="2:65" s="11" customFormat="1" x14ac:dyDescent="0.2">
      <c r="B581" s="130"/>
      <c r="D581" s="120" t="s">
        <v>165</v>
      </c>
      <c r="E581" s="131" t="s">
        <v>3</v>
      </c>
      <c r="F581" s="132" t="s">
        <v>740</v>
      </c>
      <c r="H581" s="131" t="s">
        <v>3</v>
      </c>
      <c r="L581" s="130"/>
      <c r="M581" s="133"/>
      <c r="N581" s="134"/>
      <c r="O581" s="134"/>
      <c r="P581" s="134"/>
      <c r="Q581" s="134"/>
      <c r="R581" s="134"/>
      <c r="S581" s="134"/>
      <c r="T581" s="135"/>
      <c r="AT581" s="131" t="s">
        <v>165</v>
      </c>
      <c r="AU581" s="131" t="s">
        <v>78</v>
      </c>
      <c r="AV581" s="11" t="s">
        <v>78</v>
      </c>
      <c r="AW581" s="11" t="s">
        <v>35</v>
      </c>
      <c r="AX581" s="11" t="s">
        <v>73</v>
      </c>
      <c r="AY581" s="131" t="s">
        <v>119</v>
      </c>
    </row>
    <row r="582" spans="2:65" s="1" customFormat="1" ht="16.5" customHeight="1" x14ac:dyDescent="0.2">
      <c r="B582" s="109"/>
      <c r="C582" s="136" t="s">
        <v>834</v>
      </c>
      <c r="D582" s="136" t="s">
        <v>272</v>
      </c>
      <c r="E582" s="137" t="s">
        <v>835</v>
      </c>
      <c r="F582" s="138" t="s">
        <v>823</v>
      </c>
      <c r="G582" s="139" t="s">
        <v>205</v>
      </c>
      <c r="H582" s="140">
        <v>24</v>
      </c>
      <c r="I582" s="141"/>
      <c r="J582" s="141">
        <f>ROUND(I582*H582,2)</f>
        <v>0</v>
      </c>
      <c r="K582" s="138" t="s">
        <v>3</v>
      </c>
      <c r="L582" s="142"/>
      <c r="M582" s="143" t="s">
        <v>3</v>
      </c>
      <c r="N582" s="144" t="s">
        <v>44</v>
      </c>
      <c r="O582" s="117">
        <v>0</v>
      </c>
      <c r="P582" s="117">
        <f>O582*H582</f>
        <v>0</v>
      </c>
      <c r="Q582" s="117">
        <v>0</v>
      </c>
      <c r="R582" s="117">
        <f>Q582*H582</f>
        <v>0</v>
      </c>
      <c r="S582" s="117">
        <v>0</v>
      </c>
      <c r="T582" s="118">
        <f>S582*H582</f>
        <v>0</v>
      </c>
      <c r="AR582" s="14" t="s">
        <v>153</v>
      </c>
      <c r="AT582" s="14" t="s">
        <v>272</v>
      </c>
      <c r="AU582" s="14" t="s">
        <v>78</v>
      </c>
      <c r="AY582" s="14" t="s">
        <v>119</v>
      </c>
      <c r="BE582" s="119">
        <f>IF(N582="základní",J582,0)</f>
        <v>0</v>
      </c>
      <c r="BF582" s="119">
        <f>IF(N582="snížená",J582,0)</f>
        <v>0</v>
      </c>
      <c r="BG582" s="119">
        <f>IF(N582="zákl. přenesená",J582,0)</f>
        <v>0</v>
      </c>
      <c r="BH582" s="119">
        <f>IF(N582="sníž. přenesená",J582,0)</f>
        <v>0</v>
      </c>
      <c r="BI582" s="119">
        <f>IF(N582="nulová",J582,0)</f>
        <v>0</v>
      </c>
      <c r="BJ582" s="14" t="s">
        <v>78</v>
      </c>
      <c r="BK582" s="119">
        <f>ROUND(I582*H582,2)</f>
        <v>0</v>
      </c>
      <c r="BL582" s="14" t="s">
        <v>134</v>
      </c>
      <c r="BM582" s="14" t="s">
        <v>836</v>
      </c>
    </row>
    <row r="583" spans="2:65" s="10" customFormat="1" x14ac:dyDescent="0.2">
      <c r="B583" s="123"/>
      <c r="D583" s="120" t="s">
        <v>165</v>
      </c>
      <c r="E583" s="124" t="s">
        <v>3</v>
      </c>
      <c r="F583" s="125" t="s">
        <v>247</v>
      </c>
      <c r="H583" s="126">
        <v>24</v>
      </c>
      <c r="L583" s="123"/>
      <c r="M583" s="127"/>
      <c r="N583" s="128"/>
      <c r="O583" s="128"/>
      <c r="P583" s="128"/>
      <c r="Q583" s="128"/>
      <c r="R583" s="128"/>
      <c r="S583" s="128"/>
      <c r="T583" s="129"/>
      <c r="AT583" s="124" t="s">
        <v>165</v>
      </c>
      <c r="AU583" s="124" t="s">
        <v>78</v>
      </c>
      <c r="AV583" s="10" t="s">
        <v>80</v>
      </c>
      <c r="AW583" s="10" t="s">
        <v>35</v>
      </c>
      <c r="AX583" s="10" t="s">
        <v>78</v>
      </c>
      <c r="AY583" s="124" t="s">
        <v>119</v>
      </c>
    </row>
    <row r="584" spans="2:65" s="11" customFormat="1" x14ac:dyDescent="0.2">
      <c r="B584" s="130"/>
      <c r="D584" s="120" t="s">
        <v>165</v>
      </c>
      <c r="E584" s="131" t="s">
        <v>3</v>
      </c>
      <c r="F584" s="132" t="s">
        <v>740</v>
      </c>
      <c r="H584" s="131" t="s">
        <v>3</v>
      </c>
      <c r="L584" s="130"/>
      <c r="M584" s="133"/>
      <c r="N584" s="134"/>
      <c r="O584" s="134"/>
      <c r="P584" s="134"/>
      <c r="Q584" s="134"/>
      <c r="R584" s="134"/>
      <c r="S584" s="134"/>
      <c r="T584" s="135"/>
      <c r="AT584" s="131" t="s">
        <v>165</v>
      </c>
      <c r="AU584" s="131" t="s">
        <v>78</v>
      </c>
      <c r="AV584" s="11" t="s">
        <v>78</v>
      </c>
      <c r="AW584" s="11" t="s">
        <v>35</v>
      </c>
      <c r="AX584" s="11" t="s">
        <v>73</v>
      </c>
      <c r="AY584" s="131" t="s">
        <v>119</v>
      </c>
    </row>
    <row r="585" spans="2:65" s="1" customFormat="1" ht="16.5" customHeight="1" x14ac:dyDescent="0.2">
      <c r="B585" s="109"/>
      <c r="C585" s="136" t="s">
        <v>837</v>
      </c>
      <c r="D585" s="136" t="s">
        <v>272</v>
      </c>
      <c r="E585" s="137" t="s">
        <v>838</v>
      </c>
      <c r="F585" s="138" t="s">
        <v>839</v>
      </c>
      <c r="G585" s="139" t="s">
        <v>205</v>
      </c>
      <c r="H585" s="140">
        <v>48</v>
      </c>
      <c r="I585" s="141"/>
      <c r="J585" s="141">
        <f>ROUND(I585*H585,2)</f>
        <v>0</v>
      </c>
      <c r="K585" s="138" t="s">
        <v>3</v>
      </c>
      <c r="L585" s="142"/>
      <c r="M585" s="143" t="s">
        <v>3</v>
      </c>
      <c r="N585" s="144" t="s">
        <v>44</v>
      </c>
      <c r="O585" s="117">
        <v>0</v>
      </c>
      <c r="P585" s="117">
        <f>O585*H585</f>
        <v>0</v>
      </c>
      <c r="Q585" s="117">
        <v>0</v>
      </c>
      <c r="R585" s="117">
        <f>Q585*H585</f>
        <v>0</v>
      </c>
      <c r="S585" s="117">
        <v>0</v>
      </c>
      <c r="T585" s="118">
        <f>S585*H585</f>
        <v>0</v>
      </c>
      <c r="AR585" s="14" t="s">
        <v>153</v>
      </c>
      <c r="AT585" s="14" t="s">
        <v>272</v>
      </c>
      <c r="AU585" s="14" t="s">
        <v>78</v>
      </c>
      <c r="AY585" s="14" t="s">
        <v>119</v>
      </c>
      <c r="BE585" s="119">
        <f>IF(N585="základní",J585,0)</f>
        <v>0</v>
      </c>
      <c r="BF585" s="119">
        <f>IF(N585="snížená",J585,0)</f>
        <v>0</v>
      </c>
      <c r="BG585" s="119">
        <f>IF(N585="zákl. přenesená",J585,0)</f>
        <v>0</v>
      </c>
      <c r="BH585" s="119">
        <f>IF(N585="sníž. přenesená",J585,0)</f>
        <v>0</v>
      </c>
      <c r="BI585" s="119">
        <f>IF(N585="nulová",J585,0)</f>
        <v>0</v>
      </c>
      <c r="BJ585" s="14" t="s">
        <v>78</v>
      </c>
      <c r="BK585" s="119">
        <f>ROUND(I585*H585,2)</f>
        <v>0</v>
      </c>
      <c r="BL585" s="14" t="s">
        <v>134</v>
      </c>
      <c r="BM585" s="14" t="s">
        <v>840</v>
      </c>
    </row>
    <row r="586" spans="2:65" s="10" customFormat="1" x14ac:dyDescent="0.2">
      <c r="B586" s="123"/>
      <c r="D586" s="120" t="s">
        <v>165</v>
      </c>
      <c r="E586" s="124" t="s">
        <v>3</v>
      </c>
      <c r="F586" s="125" t="s">
        <v>380</v>
      </c>
      <c r="H586" s="126">
        <v>48</v>
      </c>
      <c r="L586" s="123"/>
      <c r="M586" s="127"/>
      <c r="N586" s="128"/>
      <c r="O586" s="128"/>
      <c r="P586" s="128"/>
      <c r="Q586" s="128"/>
      <c r="R586" s="128"/>
      <c r="S586" s="128"/>
      <c r="T586" s="129"/>
      <c r="AT586" s="124" t="s">
        <v>165</v>
      </c>
      <c r="AU586" s="124" t="s">
        <v>78</v>
      </c>
      <c r="AV586" s="10" t="s">
        <v>80</v>
      </c>
      <c r="AW586" s="10" t="s">
        <v>35</v>
      </c>
      <c r="AX586" s="10" t="s">
        <v>78</v>
      </c>
      <c r="AY586" s="124" t="s">
        <v>119</v>
      </c>
    </row>
    <row r="587" spans="2:65" s="11" customFormat="1" x14ac:dyDescent="0.2">
      <c r="B587" s="130"/>
      <c r="D587" s="120" t="s">
        <v>165</v>
      </c>
      <c r="E587" s="131" t="s">
        <v>3</v>
      </c>
      <c r="F587" s="132" t="s">
        <v>740</v>
      </c>
      <c r="H587" s="131" t="s">
        <v>3</v>
      </c>
      <c r="L587" s="130"/>
      <c r="M587" s="133"/>
      <c r="N587" s="134"/>
      <c r="O587" s="134"/>
      <c r="P587" s="134"/>
      <c r="Q587" s="134"/>
      <c r="R587" s="134"/>
      <c r="S587" s="134"/>
      <c r="T587" s="135"/>
      <c r="AT587" s="131" t="s">
        <v>165</v>
      </c>
      <c r="AU587" s="131" t="s">
        <v>78</v>
      </c>
      <c r="AV587" s="11" t="s">
        <v>78</v>
      </c>
      <c r="AW587" s="11" t="s">
        <v>35</v>
      </c>
      <c r="AX587" s="11" t="s">
        <v>73</v>
      </c>
      <c r="AY587" s="131" t="s">
        <v>119</v>
      </c>
    </row>
    <row r="588" spans="2:65" s="1" customFormat="1" ht="16.5" customHeight="1" x14ac:dyDescent="0.2">
      <c r="B588" s="109"/>
      <c r="C588" s="136" t="s">
        <v>841</v>
      </c>
      <c r="D588" s="136" t="s">
        <v>272</v>
      </c>
      <c r="E588" s="137" t="s">
        <v>842</v>
      </c>
      <c r="F588" s="138" t="s">
        <v>843</v>
      </c>
      <c r="G588" s="139" t="s">
        <v>205</v>
      </c>
      <c r="H588" s="140">
        <v>26</v>
      </c>
      <c r="I588" s="141"/>
      <c r="J588" s="141">
        <f>ROUND(I588*H588,2)</f>
        <v>0</v>
      </c>
      <c r="K588" s="138" t="s">
        <v>3</v>
      </c>
      <c r="L588" s="142"/>
      <c r="M588" s="143" t="s">
        <v>3</v>
      </c>
      <c r="N588" s="144" t="s">
        <v>44</v>
      </c>
      <c r="O588" s="117">
        <v>0</v>
      </c>
      <c r="P588" s="117">
        <f>O588*H588</f>
        <v>0</v>
      </c>
      <c r="Q588" s="117">
        <v>0</v>
      </c>
      <c r="R588" s="117">
        <f>Q588*H588</f>
        <v>0</v>
      </c>
      <c r="S588" s="117">
        <v>0</v>
      </c>
      <c r="T588" s="118">
        <f>S588*H588</f>
        <v>0</v>
      </c>
      <c r="AR588" s="14" t="s">
        <v>153</v>
      </c>
      <c r="AT588" s="14" t="s">
        <v>272</v>
      </c>
      <c r="AU588" s="14" t="s">
        <v>78</v>
      </c>
      <c r="AY588" s="14" t="s">
        <v>119</v>
      </c>
      <c r="BE588" s="119">
        <f>IF(N588="základní",J588,0)</f>
        <v>0</v>
      </c>
      <c r="BF588" s="119">
        <f>IF(N588="snížená",J588,0)</f>
        <v>0</v>
      </c>
      <c r="BG588" s="119">
        <f>IF(N588="zákl. přenesená",J588,0)</f>
        <v>0</v>
      </c>
      <c r="BH588" s="119">
        <f>IF(N588="sníž. přenesená",J588,0)</f>
        <v>0</v>
      </c>
      <c r="BI588" s="119">
        <f>IF(N588="nulová",J588,0)</f>
        <v>0</v>
      </c>
      <c r="BJ588" s="14" t="s">
        <v>78</v>
      </c>
      <c r="BK588" s="119">
        <f>ROUND(I588*H588,2)</f>
        <v>0</v>
      </c>
      <c r="BL588" s="14" t="s">
        <v>134</v>
      </c>
      <c r="BM588" s="14" t="s">
        <v>844</v>
      </c>
    </row>
    <row r="589" spans="2:65" s="10" customFormat="1" x14ac:dyDescent="0.2">
      <c r="B589" s="123"/>
      <c r="D589" s="120" t="s">
        <v>165</v>
      </c>
      <c r="E589" s="124" t="s">
        <v>3</v>
      </c>
      <c r="F589" s="125" t="s">
        <v>258</v>
      </c>
      <c r="H589" s="126">
        <v>26</v>
      </c>
      <c r="L589" s="123"/>
      <c r="M589" s="127"/>
      <c r="N589" s="128"/>
      <c r="O589" s="128"/>
      <c r="P589" s="128"/>
      <c r="Q589" s="128"/>
      <c r="R589" s="128"/>
      <c r="S589" s="128"/>
      <c r="T589" s="129"/>
      <c r="AT589" s="124" t="s">
        <v>165</v>
      </c>
      <c r="AU589" s="124" t="s">
        <v>78</v>
      </c>
      <c r="AV589" s="10" t="s">
        <v>80</v>
      </c>
      <c r="AW589" s="10" t="s">
        <v>35</v>
      </c>
      <c r="AX589" s="10" t="s">
        <v>78</v>
      </c>
      <c r="AY589" s="124" t="s">
        <v>119</v>
      </c>
    </row>
    <row r="590" spans="2:65" s="11" customFormat="1" x14ac:dyDescent="0.2">
      <c r="B590" s="130"/>
      <c r="D590" s="120" t="s">
        <v>165</v>
      </c>
      <c r="E590" s="131" t="s">
        <v>3</v>
      </c>
      <c r="F590" s="132" t="s">
        <v>740</v>
      </c>
      <c r="H590" s="131" t="s">
        <v>3</v>
      </c>
      <c r="L590" s="130"/>
      <c r="M590" s="133"/>
      <c r="N590" s="134"/>
      <c r="O590" s="134"/>
      <c r="P590" s="134"/>
      <c r="Q590" s="134"/>
      <c r="R590" s="134"/>
      <c r="S590" s="134"/>
      <c r="T590" s="135"/>
      <c r="AT590" s="131" t="s">
        <v>165</v>
      </c>
      <c r="AU590" s="131" t="s">
        <v>78</v>
      </c>
      <c r="AV590" s="11" t="s">
        <v>78</v>
      </c>
      <c r="AW590" s="11" t="s">
        <v>35</v>
      </c>
      <c r="AX590" s="11" t="s">
        <v>73</v>
      </c>
      <c r="AY590" s="131" t="s">
        <v>119</v>
      </c>
    </row>
    <row r="591" spans="2:65" s="1" customFormat="1" ht="16.5" customHeight="1" x14ac:dyDescent="0.2">
      <c r="B591" s="109"/>
      <c r="C591" s="136" t="s">
        <v>845</v>
      </c>
      <c r="D591" s="136" t="s">
        <v>272</v>
      </c>
      <c r="E591" s="137" t="s">
        <v>846</v>
      </c>
      <c r="F591" s="138" t="s">
        <v>823</v>
      </c>
      <c r="G591" s="139" t="s">
        <v>205</v>
      </c>
      <c r="H591" s="140">
        <v>52</v>
      </c>
      <c r="I591" s="141"/>
      <c r="J591" s="141">
        <f>ROUND(I591*H591,2)</f>
        <v>0</v>
      </c>
      <c r="K591" s="138" t="s">
        <v>3</v>
      </c>
      <c r="L591" s="142"/>
      <c r="M591" s="143" t="s">
        <v>3</v>
      </c>
      <c r="N591" s="144" t="s">
        <v>44</v>
      </c>
      <c r="O591" s="117">
        <v>0</v>
      </c>
      <c r="P591" s="117">
        <f>O591*H591</f>
        <v>0</v>
      </c>
      <c r="Q591" s="117">
        <v>0</v>
      </c>
      <c r="R591" s="117">
        <f>Q591*H591</f>
        <v>0</v>
      </c>
      <c r="S591" s="117">
        <v>0</v>
      </c>
      <c r="T591" s="118">
        <f>S591*H591</f>
        <v>0</v>
      </c>
      <c r="AR591" s="14" t="s">
        <v>153</v>
      </c>
      <c r="AT591" s="14" t="s">
        <v>272</v>
      </c>
      <c r="AU591" s="14" t="s">
        <v>78</v>
      </c>
      <c r="AY591" s="14" t="s">
        <v>119</v>
      </c>
      <c r="BE591" s="119">
        <f>IF(N591="základní",J591,0)</f>
        <v>0</v>
      </c>
      <c r="BF591" s="119">
        <f>IF(N591="snížená",J591,0)</f>
        <v>0</v>
      </c>
      <c r="BG591" s="119">
        <f>IF(N591="zákl. přenesená",J591,0)</f>
        <v>0</v>
      </c>
      <c r="BH591" s="119">
        <f>IF(N591="sníž. přenesená",J591,0)</f>
        <v>0</v>
      </c>
      <c r="BI591" s="119">
        <f>IF(N591="nulová",J591,0)</f>
        <v>0</v>
      </c>
      <c r="BJ591" s="14" t="s">
        <v>78</v>
      </c>
      <c r="BK591" s="119">
        <f>ROUND(I591*H591,2)</f>
        <v>0</v>
      </c>
      <c r="BL591" s="14" t="s">
        <v>134</v>
      </c>
      <c r="BM591" s="14" t="s">
        <v>847</v>
      </c>
    </row>
    <row r="592" spans="2:65" s="10" customFormat="1" x14ac:dyDescent="0.2">
      <c r="B592" s="123"/>
      <c r="D592" s="120" t="s">
        <v>165</v>
      </c>
      <c r="E592" s="124" t="s">
        <v>3</v>
      </c>
      <c r="F592" s="125" t="s">
        <v>399</v>
      </c>
      <c r="H592" s="126">
        <v>52</v>
      </c>
      <c r="L592" s="123"/>
      <c r="M592" s="127"/>
      <c r="N592" s="128"/>
      <c r="O592" s="128"/>
      <c r="P592" s="128"/>
      <c r="Q592" s="128"/>
      <c r="R592" s="128"/>
      <c r="S592" s="128"/>
      <c r="T592" s="129"/>
      <c r="AT592" s="124" t="s">
        <v>165</v>
      </c>
      <c r="AU592" s="124" t="s">
        <v>78</v>
      </c>
      <c r="AV592" s="10" t="s">
        <v>80</v>
      </c>
      <c r="AW592" s="10" t="s">
        <v>35</v>
      </c>
      <c r="AX592" s="10" t="s">
        <v>78</v>
      </c>
      <c r="AY592" s="124" t="s">
        <v>119</v>
      </c>
    </row>
    <row r="593" spans="2:65" s="11" customFormat="1" x14ac:dyDescent="0.2">
      <c r="B593" s="130"/>
      <c r="D593" s="120" t="s">
        <v>165</v>
      </c>
      <c r="E593" s="131" t="s">
        <v>3</v>
      </c>
      <c r="F593" s="132" t="s">
        <v>740</v>
      </c>
      <c r="H593" s="131" t="s">
        <v>3</v>
      </c>
      <c r="L593" s="130"/>
      <c r="M593" s="133"/>
      <c r="N593" s="134"/>
      <c r="O593" s="134"/>
      <c r="P593" s="134"/>
      <c r="Q593" s="134"/>
      <c r="R593" s="134"/>
      <c r="S593" s="134"/>
      <c r="T593" s="135"/>
      <c r="AT593" s="131" t="s">
        <v>165</v>
      </c>
      <c r="AU593" s="131" t="s">
        <v>78</v>
      </c>
      <c r="AV593" s="11" t="s">
        <v>78</v>
      </c>
      <c r="AW593" s="11" t="s">
        <v>35</v>
      </c>
      <c r="AX593" s="11" t="s">
        <v>73</v>
      </c>
      <c r="AY593" s="131" t="s">
        <v>119</v>
      </c>
    </row>
    <row r="594" spans="2:65" s="1" customFormat="1" ht="16.5" customHeight="1" x14ac:dyDescent="0.2">
      <c r="B594" s="109"/>
      <c r="C594" s="136" t="s">
        <v>848</v>
      </c>
      <c r="D594" s="136" t="s">
        <v>272</v>
      </c>
      <c r="E594" s="137" t="s">
        <v>849</v>
      </c>
      <c r="F594" s="138" t="s">
        <v>850</v>
      </c>
      <c r="G594" s="139" t="s">
        <v>205</v>
      </c>
      <c r="H594" s="140">
        <v>52</v>
      </c>
      <c r="I594" s="141"/>
      <c r="J594" s="141">
        <f>ROUND(I594*H594,2)</f>
        <v>0</v>
      </c>
      <c r="K594" s="138" t="s">
        <v>3</v>
      </c>
      <c r="L594" s="142"/>
      <c r="M594" s="143" t="s">
        <v>3</v>
      </c>
      <c r="N594" s="144" t="s">
        <v>44</v>
      </c>
      <c r="O594" s="117">
        <v>0</v>
      </c>
      <c r="P594" s="117">
        <f>O594*H594</f>
        <v>0</v>
      </c>
      <c r="Q594" s="117">
        <v>0</v>
      </c>
      <c r="R594" s="117">
        <f>Q594*H594</f>
        <v>0</v>
      </c>
      <c r="S594" s="117">
        <v>0</v>
      </c>
      <c r="T594" s="118">
        <f>S594*H594</f>
        <v>0</v>
      </c>
      <c r="AR594" s="14" t="s">
        <v>153</v>
      </c>
      <c r="AT594" s="14" t="s">
        <v>272</v>
      </c>
      <c r="AU594" s="14" t="s">
        <v>78</v>
      </c>
      <c r="AY594" s="14" t="s">
        <v>119</v>
      </c>
      <c r="BE594" s="119">
        <f>IF(N594="základní",J594,0)</f>
        <v>0</v>
      </c>
      <c r="BF594" s="119">
        <f>IF(N594="snížená",J594,0)</f>
        <v>0</v>
      </c>
      <c r="BG594" s="119">
        <f>IF(N594="zákl. přenesená",J594,0)</f>
        <v>0</v>
      </c>
      <c r="BH594" s="119">
        <f>IF(N594="sníž. přenesená",J594,0)</f>
        <v>0</v>
      </c>
      <c r="BI594" s="119">
        <f>IF(N594="nulová",J594,0)</f>
        <v>0</v>
      </c>
      <c r="BJ594" s="14" t="s">
        <v>78</v>
      </c>
      <c r="BK594" s="119">
        <f>ROUND(I594*H594,2)</f>
        <v>0</v>
      </c>
      <c r="BL594" s="14" t="s">
        <v>134</v>
      </c>
      <c r="BM594" s="14" t="s">
        <v>851</v>
      </c>
    </row>
    <row r="595" spans="2:65" s="10" customFormat="1" x14ac:dyDescent="0.2">
      <c r="B595" s="123"/>
      <c r="D595" s="120" t="s">
        <v>165</v>
      </c>
      <c r="E595" s="124" t="s">
        <v>3</v>
      </c>
      <c r="F595" s="125" t="s">
        <v>399</v>
      </c>
      <c r="H595" s="126">
        <v>52</v>
      </c>
      <c r="L595" s="123"/>
      <c r="M595" s="127"/>
      <c r="N595" s="128"/>
      <c r="O595" s="128"/>
      <c r="P595" s="128"/>
      <c r="Q595" s="128"/>
      <c r="R595" s="128"/>
      <c r="S595" s="128"/>
      <c r="T595" s="129"/>
      <c r="AT595" s="124" t="s">
        <v>165</v>
      </c>
      <c r="AU595" s="124" t="s">
        <v>78</v>
      </c>
      <c r="AV595" s="10" t="s">
        <v>80</v>
      </c>
      <c r="AW595" s="10" t="s">
        <v>35</v>
      </c>
      <c r="AX595" s="10" t="s">
        <v>78</v>
      </c>
      <c r="AY595" s="124" t="s">
        <v>119</v>
      </c>
    </row>
    <row r="596" spans="2:65" s="11" customFormat="1" x14ac:dyDescent="0.2">
      <c r="B596" s="130"/>
      <c r="D596" s="120" t="s">
        <v>165</v>
      </c>
      <c r="E596" s="131" t="s">
        <v>3</v>
      </c>
      <c r="F596" s="132" t="s">
        <v>740</v>
      </c>
      <c r="H596" s="131" t="s">
        <v>3</v>
      </c>
      <c r="L596" s="130"/>
      <c r="M596" s="133"/>
      <c r="N596" s="134"/>
      <c r="O596" s="134"/>
      <c r="P596" s="134"/>
      <c r="Q596" s="134"/>
      <c r="R596" s="134"/>
      <c r="S596" s="134"/>
      <c r="T596" s="135"/>
      <c r="AT596" s="131" t="s">
        <v>165</v>
      </c>
      <c r="AU596" s="131" t="s">
        <v>78</v>
      </c>
      <c r="AV596" s="11" t="s">
        <v>78</v>
      </c>
      <c r="AW596" s="11" t="s">
        <v>35</v>
      </c>
      <c r="AX596" s="11" t="s">
        <v>73</v>
      </c>
      <c r="AY596" s="131" t="s">
        <v>119</v>
      </c>
    </row>
    <row r="597" spans="2:65" s="1" customFormat="1" ht="16.5" customHeight="1" x14ac:dyDescent="0.2">
      <c r="B597" s="109"/>
      <c r="C597" s="136" t="s">
        <v>852</v>
      </c>
      <c r="D597" s="136" t="s">
        <v>272</v>
      </c>
      <c r="E597" s="137" t="s">
        <v>853</v>
      </c>
      <c r="F597" s="138" t="s">
        <v>794</v>
      </c>
      <c r="G597" s="139" t="s">
        <v>205</v>
      </c>
      <c r="H597" s="140">
        <v>2</v>
      </c>
      <c r="I597" s="141"/>
      <c r="J597" s="141">
        <f>ROUND(I597*H597,2)</f>
        <v>0</v>
      </c>
      <c r="K597" s="138" t="s">
        <v>3</v>
      </c>
      <c r="L597" s="142"/>
      <c r="M597" s="143" t="s">
        <v>3</v>
      </c>
      <c r="N597" s="144" t="s">
        <v>44</v>
      </c>
      <c r="O597" s="117">
        <v>0</v>
      </c>
      <c r="P597" s="117">
        <f>O597*H597</f>
        <v>0</v>
      </c>
      <c r="Q597" s="117">
        <v>0</v>
      </c>
      <c r="R597" s="117">
        <f>Q597*H597</f>
        <v>0</v>
      </c>
      <c r="S597" s="117">
        <v>0</v>
      </c>
      <c r="T597" s="118">
        <f>S597*H597</f>
        <v>0</v>
      </c>
      <c r="AR597" s="14" t="s">
        <v>153</v>
      </c>
      <c r="AT597" s="14" t="s">
        <v>272</v>
      </c>
      <c r="AU597" s="14" t="s">
        <v>78</v>
      </c>
      <c r="AY597" s="14" t="s">
        <v>119</v>
      </c>
      <c r="BE597" s="119">
        <f>IF(N597="základní",J597,0)</f>
        <v>0</v>
      </c>
      <c r="BF597" s="119">
        <f>IF(N597="snížená",J597,0)</f>
        <v>0</v>
      </c>
      <c r="BG597" s="119">
        <f>IF(N597="zákl. přenesená",J597,0)</f>
        <v>0</v>
      </c>
      <c r="BH597" s="119">
        <f>IF(N597="sníž. přenesená",J597,0)</f>
        <v>0</v>
      </c>
      <c r="BI597" s="119">
        <f>IF(N597="nulová",J597,0)</f>
        <v>0</v>
      </c>
      <c r="BJ597" s="14" t="s">
        <v>78</v>
      </c>
      <c r="BK597" s="119">
        <f>ROUND(I597*H597,2)</f>
        <v>0</v>
      </c>
      <c r="BL597" s="14" t="s">
        <v>134</v>
      </c>
      <c r="BM597" s="14" t="s">
        <v>854</v>
      </c>
    </row>
    <row r="598" spans="2:65" s="10" customFormat="1" x14ac:dyDescent="0.2">
      <c r="B598" s="123"/>
      <c r="D598" s="120" t="s">
        <v>165</v>
      </c>
      <c r="E598" s="124" t="s">
        <v>3</v>
      </c>
      <c r="F598" s="125" t="s">
        <v>80</v>
      </c>
      <c r="H598" s="126">
        <v>2</v>
      </c>
      <c r="L598" s="123"/>
      <c r="M598" s="127"/>
      <c r="N598" s="128"/>
      <c r="O598" s="128"/>
      <c r="P598" s="128"/>
      <c r="Q598" s="128"/>
      <c r="R598" s="128"/>
      <c r="S598" s="128"/>
      <c r="T598" s="129"/>
      <c r="AT598" s="124" t="s">
        <v>165</v>
      </c>
      <c r="AU598" s="124" t="s">
        <v>78</v>
      </c>
      <c r="AV598" s="10" t="s">
        <v>80</v>
      </c>
      <c r="AW598" s="10" t="s">
        <v>35</v>
      </c>
      <c r="AX598" s="10" t="s">
        <v>78</v>
      </c>
      <c r="AY598" s="124" t="s">
        <v>119</v>
      </c>
    </row>
    <row r="599" spans="2:65" s="11" customFormat="1" x14ac:dyDescent="0.2">
      <c r="B599" s="130"/>
      <c r="D599" s="120" t="s">
        <v>165</v>
      </c>
      <c r="E599" s="131" t="s">
        <v>3</v>
      </c>
      <c r="F599" s="132" t="s">
        <v>740</v>
      </c>
      <c r="H599" s="131" t="s">
        <v>3</v>
      </c>
      <c r="L599" s="130"/>
      <c r="M599" s="133"/>
      <c r="N599" s="134"/>
      <c r="O599" s="134"/>
      <c r="P599" s="134"/>
      <c r="Q599" s="134"/>
      <c r="R599" s="134"/>
      <c r="S599" s="134"/>
      <c r="T599" s="135"/>
      <c r="AT599" s="131" t="s">
        <v>165</v>
      </c>
      <c r="AU599" s="131" t="s">
        <v>78</v>
      </c>
      <c r="AV599" s="11" t="s">
        <v>78</v>
      </c>
      <c r="AW599" s="11" t="s">
        <v>35</v>
      </c>
      <c r="AX599" s="11" t="s">
        <v>73</v>
      </c>
      <c r="AY599" s="131" t="s">
        <v>119</v>
      </c>
    </row>
    <row r="600" spans="2:65" s="1" customFormat="1" ht="16.5" customHeight="1" x14ac:dyDescent="0.2">
      <c r="B600" s="109"/>
      <c r="C600" s="136" t="s">
        <v>855</v>
      </c>
      <c r="D600" s="136" t="s">
        <v>272</v>
      </c>
      <c r="E600" s="137" t="s">
        <v>856</v>
      </c>
      <c r="F600" s="138" t="s">
        <v>789</v>
      </c>
      <c r="G600" s="139" t="s">
        <v>205</v>
      </c>
      <c r="H600" s="140">
        <v>60</v>
      </c>
      <c r="I600" s="141"/>
      <c r="J600" s="141">
        <f>ROUND(I600*H600,2)</f>
        <v>0</v>
      </c>
      <c r="K600" s="138" t="s">
        <v>3</v>
      </c>
      <c r="L600" s="142"/>
      <c r="M600" s="143" t="s">
        <v>3</v>
      </c>
      <c r="N600" s="144" t="s">
        <v>44</v>
      </c>
      <c r="O600" s="117">
        <v>0</v>
      </c>
      <c r="P600" s="117">
        <f>O600*H600</f>
        <v>0</v>
      </c>
      <c r="Q600" s="117">
        <v>0</v>
      </c>
      <c r="R600" s="117">
        <f>Q600*H600</f>
        <v>0</v>
      </c>
      <c r="S600" s="117">
        <v>0</v>
      </c>
      <c r="T600" s="118">
        <f>S600*H600</f>
        <v>0</v>
      </c>
      <c r="AR600" s="14" t="s">
        <v>153</v>
      </c>
      <c r="AT600" s="14" t="s">
        <v>272</v>
      </c>
      <c r="AU600" s="14" t="s">
        <v>78</v>
      </c>
      <c r="AY600" s="14" t="s">
        <v>119</v>
      </c>
      <c r="BE600" s="119">
        <f>IF(N600="základní",J600,0)</f>
        <v>0</v>
      </c>
      <c r="BF600" s="119">
        <f>IF(N600="snížená",J600,0)</f>
        <v>0</v>
      </c>
      <c r="BG600" s="119">
        <f>IF(N600="zákl. přenesená",J600,0)</f>
        <v>0</v>
      </c>
      <c r="BH600" s="119">
        <f>IF(N600="sníž. přenesená",J600,0)</f>
        <v>0</v>
      </c>
      <c r="BI600" s="119">
        <f>IF(N600="nulová",J600,0)</f>
        <v>0</v>
      </c>
      <c r="BJ600" s="14" t="s">
        <v>78</v>
      </c>
      <c r="BK600" s="119">
        <f>ROUND(I600*H600,2)</f>
        <v>0</v>
      </c>
      <c r="BL600" s="14" t="s">
        <v>134</v>
      </c>
      <c r="BM600" s="14" t="s">
        <v>857</v>
      </c>
    </row>
    <row r="601" spans="2:65" s="10" customFormat="1" x14ac:dyDescent="0.2">
      <c r="B601" s="123"/>
      <c r="D601" s="120" t="s">
        <v>165</v>
      </c>
      <c r="E601" s="124" t="s">
        <v>3</v>
      </c>
      <c r="F601" s="125" t="s">
        <v>443</v>
      </c>
      <c r="H601" s="126">
        <v>60</v>
      </c>
      <c r="L601" s="123"/>
      <c r="M601" s="127"/>
      <c r="N601" s="128"/>
      <c r="O601" s="128"/>
      <c r="P601" s="128"/>
      <c r="Q601" s="128"/>
      <c r="R601" s="128"/>
      <c r="S601" s="128"/>
      <c r="T601" s="129"/>
      <c r="AT601" s="124" t="s">
        <v>165</v>
      </c>
      <c r="AU601" s="124" t="s">
        <v>78</v>
      </c>
      <c r="AV601" s="10" t="s">
        <v>80</v>
      </c>
      <c r="AW601" s="10" t="s">
        <v>35</v>
      </c>
      <c r="AX601" s="10" t="s">
        <v>78</v>
      </c>
      <c r="AY601" s="124" t="s">
        <v>119</v>
      </c>
    </row>
    <row r="602" spans="2:65" s="11" customFormat="1" x14ac:dyDescent="0.2">
      <c r="B602" s="130"/>
      <c r="D602" s="120" t="s">
        <v>165</v>
      </c>
      <c r="E602" s="131" t="s">
        <v>3</v>
      </c>
      <c r="F602" s="132" t="s">
        <v>740</v>
      </c>
      <c r="H602" s="131" t="s">
        <v>3</v>
      </c>
      <c r="L602" s="130"/>
      <c r="M602" s="133"/>
      <c r="N602" s="134"/>
      <c r="O602" s="134"/>
      <c r="P602" s="134"/>
      <c r="Q602" s="134"/>
      <c r="R602" s="134"/>
      <c r="S602" s="134"/>
      <c r="T602" s="135"/>
      <c r="AT602" s="131" t="s">
        <v>165</v>
      </c>
      <c r="AU602" s="131" t="s">
        <v>78</v>
      </c>
      <c r="AV602" s="11" t="s">
        <v>78</v>
      </c>
      <c r="AW602" s="11" t="s">
        <v>35</v>
      </c>
      <c r="AX602" s="11" t="s">
        <v>73</v>
      </c>
      <c r="AY602" s="131" t="s">
        <v>119</v>
      </c>
    </row>
    <row r="603" spans="2:65" s="1" customFormat="1" ht="16.5" customHeight="1" x14ac:dyDescent="0.2">
      <c r="B603" s="109"/>
      <c r="C603" s="136" t="s">
        <v>858</v>
      </c>
      <c r="D603" s="136" t="s">
        <v>272</v>
      </c>
      <c r="E603" s="137" t="s">
        <v>859</v>
      </c>
      <c r="F603" s="138" t="s">
        <v>794</v>
      </c>
      <c r="G603" s="139" t="s">
        <v>205</v>
      </c>
      <c r="H603" s="140">
        <v>60</v>
      </c>
      <c r="I603" s="141"/>
      <c r="J603" s="141">
        <f>ROUND(I603*H603,2)</f>
        <v>0</v>
      </c>
      <c r="K603" s="138" t="s">
        <v>3</v>
      </c>
      <c r="L603" s="142"/>
      <c r="M603" s="143" t="s">
        <v>3</v>
      </c>
      <c r="N603" s="144" t="s">
        <v>44</v>
      </c>
      <c r="O603" s="117">
        <v>0</v>
      </c>
      <c r="P603" s="117">
        <f>O603*H603</f>
        <v>0</v>
      </c>
      <c r="Q603" s="117">
        <v>0</v>
      </c>
      <c r="R603" s="117">
        <f>Q603*H603</f>
        <v>0</v>
      </c>
      <c r="S603" s="117">
        <v>0</v>
      </c>
      <c r="T603" s="118">
        <f>S603*H603</f>
        <v>0</v>
      </c>
      <c r="AR603" s="14" t="s">
        <v>153</v>
      </c>
      <c r="AT603" s="14" t="s">
        <v>272</v>
      </c>
      <c r="AU603" s="14" t="s">
        <v>78</v>
      </c>
      <c r="AY603" s="14" t="s">
        <v>119</v>
      </c>
      <c r="BE603" s="119">
        <f>IF(N603="základní",J603,0)</f>
        <v>0</v>
      </c>
      <c r="BF603" s="119">
        <f>IF(N603="snížená",J603,0)</f>
        <v>0</v>
      </c>
      <c r="BG603" s="119">
        <f>IF(N603="zákl. přenesená",J603,0)</f>
        <v>0</v>
      </c>
      <c r="BH603" s="119">
        <f>IF(N603="sníž. přenesená",J603,0)</f>
        <v>0</v>
      </c>
      <c r="BI603" s="119">
        <f>IF(N603="nulová",J603,0)</f>
        <v>0</v>
      </c>
      <c r="BJ603" s="14" t="s">
        <v>78</v>
      </c>
      <c r="BK603" s="119">
        <f>ROUND(I603*H603,2)</f>
        <v>0</v>
      </c>
      <c r="BL603" s="14" t="s">
        <v>134</v>
      </c>
      <c r="BM603" s="14" t="s">
        <v>860</v>
      </c>
    </row>
    <row r="604" spans="2:65" s="10" customFormat="1" x14ac:dyDescent="0.2">
      <c r="B604" s="123"/>
      <c r="D604" s="120" t="s">
        <v>165</v>
      </c>
      <c r="E604" s="124" t="s">
        <v>3</v>
      </c>
      <c r="F604" s="125" t="s">
        <v>443</v>
      </c>
      <c r="H604" s="126">
        <v>60</v>
      </c>
      <c r="L604" s="123"/>
      <c r="M604" s="127"/>
      <c r="N604" s="128"/>
      <c r="O604" s="128"/>
      <c r="P604" s="128"/>
      <c r="Q604" s="128"/>
      <c r="R604" s="128"/>
      <c r="S604" s="128"/>
      <c r="T604" s="129"/>
      <c r="AT604" s="124" t="s">
        <v>165</v>
      </c>
      <c r="AU604" s="124" t="s">
        <v>78</v>
      </c>
      <c r="AV604" s="10" t="s">
        <v>80</v>
      </c>
      <c r="AW604" s="10" t="s">
        <v>35</v>
      </c>
      <c r="AX604" s="10" t="s">
        <v>78</v>
      </c>
      <c r="AY604" s="124" t="s">
        <v>119</v>
      </c>
    </row>
    <row r="605" spans="2:65" s="11" customFormat="1" x14ac:dyDescent="0.2">
      <c r="B605" s="130"/>
      <c r="D605" s="120" t="s">
        <v>165</v>
      </c>
      <c r="E605" s="131" t="s">
        <v>3</v>
      </c>
      <c r="F605" s="132" t="s">
        <v>740</v>
      </c>
      <c r="H605" s="131" t="s">
        <v>3</v>
      </c>
      <c r="L605" s="130"/>
      <c r="M605" s="133"/>
      <c r="N605" s="134"/>
      <c r="O605" s="134"/>
      <c r="P605" s="134"/>
      <c r="Q605" s="134"/>
      <c r="R605" s="134"/>
      <c r="S605" s="134"/>
      <c r="T605" s="135"/>
      <c r="AT605" s="131" t="s">
        <v>165</v>
      </c>
      <c r="AU605" s="131" t="s">
        <v>78</v>
      </c>
      <c r="AV605" s="11" t="s">
        <v>78</v>
      </c>
      <c r="AW605" s="11" t="s">
        <v>35</v>
      </c>
      <c r="AX605" s="11" t="s">
        <v>73</v>
      </c>
      <c r="AY605" s="131" t="s">
        <v>119</v>
      </c>
    </row>
    <row r="606" spans="2:65" s="1" customFormat="1" ht="16.5" customHeight="1" x14ac:dyDescent="0.2">
      <c r="B606" s="109"/>
      <c r="C606" s="136" t="s">
        <v>861</v>
      </c>
      <c r="D606" s="136" t="s">
        <v>272</v>
      </c>
      <c r="E606" s="137" t="s">
        <v>862</v>
      </c>
      <c r="F606" s="138" t="s">
        <v>538</v>
      </c>
      <c r="G606" s="139" t="s">
        <v>205</v>
      </c>
      <c r="H606" s="140">
        <v>2</v>
      </c>
      <c r="I606" s="141"/>
      <c r="J606" s="141">
        <f>ROUND(I606*H606,2)</f>
        <v>0</v>
      </c>
      <c r="K606" s="138" t="s">
        <v>3</v>
      </c>
      <c r="L606" s="142"/>
      <c r="M606" s="143" t="s">
        <v>3</v>
      </c>
      <c r="N606" s="144" t="s">
        <v>44</v>
      </c>
      <c r="O606" s="117">
        <v>0</v>
      </c>
      <c r="P606" s="117">
        <f>O606*H606</f>
        <v>0</v>
      </c>
      <c r="Q606" s="117">
        <v>0</v>
      </c>
      <c r="R606" s="117">
        <f>Q606*H606</f>
        <v>0</v>
      </c>
      <c r="S606" s="117">
        <v>0</v>
      </c>
      <c r="T606" s="118">
        <f>S606*H606</f>
        <v>0</v>
      </c>
      <c r="AR606" s="14" t="s">
        <v>153</v>
      </c>
      <c r="AT606" s="14" t="s">
        <v>272</v>
      </c>
      <c r="AU606" s="14" t="s">
        <v>78</v>
      </c>
      <c r="AY606" s="14" t="s">
        <v>119</v>
      </c>
      <c r="BE606" s="119">
        <f>IF(N606="základní",J606,0)</f>
        <v>0</v>
      </c>
      <c r="BF606" s="119">
        <f>IF(N606="snížená",J606,0)</f>
        <v>0</v>
      </c>
      <c r="BG606" s="119">
        <f>IF(N606="zákl. přenesená",J606,0)</f>
        <v>0</v>
      </c>
      <c r="BH606" s="119">
        <f>IF(N606="sníž. přenesená",J606,0)</f>
        <v>0</v>
      </c>
      <c r="BI606" s="119">
        <f>IF(N606="nulová",J606,0)</f>
        <v>0</v>
      </c>
      <c r="BJ606" s="14" t="s">
        <v>78</v>
      </c>
      <c r="BK606" s="119">
        <f>ROUND(I606*H606,2)</f>
        <v>0</v>
      </c>
      <c r="BL606" s="14" t="s">
        <v>134</v>
      </c>
      <c r="BM606" s="14" t="s">
        <v>863</v>
      </c>
    </row>
    <row r="607" spans="2:65" s="10" customFormat="1" x14ac:dyDescent="0.2">
      <c r="B607" s="123"/>
      <c r="D607" s="120" t="s">
        <v>165</v>
      </c>
      <c r="E607" s="124" t="s">
        <v>3</v>
      </c>
      <c r="F607" s="125" t="s">
        <v>80</v>
      </c>
      <c r="H607" s="126">
        <v>2</v>
      </c>
      <c r="L607" s="123"/>
      <c r="M607" s="127"/>
      <c r="N607" s="128"/>
      <c r="O607" s="128"/>
      <c r="P607" s="128"/>
      <c r="Q607" s="128"/>
      <c r="R607" s="128"/>
      <c r="S607" s="128"/>
      <c r="T607" s="129"/>
      <c r="AT607" s="124" t="s">
        <v>165</v>
      </c>
      <c r="AU607" s="124" t="s">
        <v>78</v>
      </c>
      <c r="AV607" s="10" t="s">
        <v>80</v>
      </c>
      <c r="AW607" s="10" t="s">
        <v>35</v>
      </c>
      <c r="AX607" s="10" t="s">
        <v>78</v>
      </c>
      <c r="AY607" s="124" t="s">
        <v>119</v>
      </c>
    </row>
    <row r="608" spans="2:65" s="11" customFormat="1" x14ac:dyDescent="0.2">
      <c r="B608" s="130"/>
      <c r="D608" s="120" t="s">
        <v>165</v>
      </c>
      <c r="E608" s="131" t="s">
        <v>3</v>
      </c>
      <c r="F608" s="132" t="s">
        <v>740</v>
      </c>
      <c r="H608" s="131" t="s">
        <v>3</v>
      </c>
      <c r="L608" s="130"/>
      <c r="M608" s="133"/>
      <c r="N608" s="134"/>
      <c r="O608" s="134"/>
      <c r="P608" s="134"/>
      <c r="Q608" s="134"/>
      <c r="R608" s="134"/>
      <c r="S608" s="134"/>
      <c r="T608" s="135"/>
      <c r="AT608" s="131" t="s">
        <v>165</v>
      </c>
      <c r="AU608" s="131" t="s">
        <v>78</v>
      </c>
      <c r="AV608" s="11" t="s">
        <v>78</v>
      </c>
      <c r="AW608" s="11" t="s">
        <v>35</v>
      </c>
      <c r="AX608" s="11" t="s">
        <v>73</v>
      </c>
      <c r="AY608" s="131" t="s">
        <v>119</v>
      </c>
    </row>
    <row r="609" spans="2:65" s="1" customFormat="1" ht="16.5" customHeight="1" x14ac:dyDescent="0.2">
      <c r="B609" s="109"/>
      <c r="C609" s="136" t="s">
        <v>864</v>
      </c>
      <c r="D609" s="136" t="s">
        <v>272</v>
      </c>
      <c r="E609" s="137" t="s">
        <v>865</v>
      </c>
      <c r="F609" s="138" t="s">
        <v>775</v>
      </c>
      <c r="G609" s="139" t="s">
        <v>205</v>
      </c>
      <c r="H609" s="140">
        <v>46</v>
      </c>
      <c r="I609" s="141"/>
      <c r="J609" s="141">
        <f>ROUND(I609*H609,2)</f>
        <v>0</v>
      </c>
      <c r="K609" s="138" t="s">
        <v>3</v>
      </c>
      <c r="L609" s="142"/>
      <c r="M609" s="143" t="s">
        <v>3</v>
      </c>
      <c r="N609" s="144" t="s">
        <v>44</v>
      </c>
      <c r="O609" s="117">
        <v>0</v>
      </c>
      <c r="P609" s="117">
        <f>O609*H609</f>
        <v>0</v>
      </c>
      <c r="Q609" s="117">
        <v>0</v>
      </c>
      <c r="R609" s="117">
        <f>Q609*H609</f>
        <v>0</v>
      </c>
      <c r="S609" s="117">
        <v>0</v>
      </c>
      <c r="T609" s="118">
        <f>S609*H609</f>
        <v>0</v>
      </c>
      <c r="AR609" s="14" t="s">
        <v>153</v>
      </c>
      <c r="AT609" s="14" t="s">
        <v>272</v>
      </c>
      <c r="AU609" s="14" t="s">
        <v>78</v>
      </c>
      <c r="AY609" s="14" t="s">
        <v>119</v>
      </c>
      <c r="BE609" s="119">
        <f>IF(N609="základní",J609,0)</f>
        <v>0</v>
      </c>
      <c r="BF609" s="119">
        <f>IF(N609="snížená",J609,0)</f>
        <v>0</v>
      </c>
      <c r="BG609" s="119">
        <f>IF(N609="zákl. přenesená",J609,0)</f>
        <v>0</v>
      </c>
      <c r="BH609" s="119">
        <f>IF(N609="sníž. přenesená",J609,0)</f>
        <v>0</v>
      </c>
      <c r="BI609" s="119">
        <f>IF(N609="nulová",J609,0)</f>
        <v>0</v>
      </c>
      <c r="BJ609" s="14" t="s">
        <v>78</v>
      </c>
      <c r="BK609" s="119">
        <f>ROUND(I609*H609,2)</f>
        <v>0</v>
      </c>
      <c r="BL609" s="14" t="s">
        <v>134</v>
      </c>
      <c r="BM609" s="14" t="s">
        <v>866</v>
      </c>
    </row>
    <row r="610" spans="2:65" s="10" customFormat="1" x14ac:dyDescent="0.2">
      <c r="B610" s="123"/>
      <c r="D610" s="120" t="s">
        <v>165</v>
      </c>
      <c r="E610" s="124" t="s">
        <v>3</v>
      </c>
      <c r="F610" s="125" t="s">
        <v>369</v>
      </c>
      <c r="H610" s="126">
        <v>46</v>
      </c>
      <c r="L610" s="123"/>
      <c r="M610" s="127"/>
      <c r="N610" s="128"/>
      <c r="O610" s="128"/>
      <c r="P610" s="128"/>
      <c r="Q610" s="128"/>
      <c r="R610" s="128"/>
      <c r="S610" s="128"/>
      <c r="T610" s="129"/>
      <c r="AT610" s="124" t="s">
        <v>165</v>
      </c>
      <c r="AU610" s="124" t="s">
        <v>78</v>
      </c>
      <c r="AV610" s="10" t="s">
        <v>80</v>
      </c>
      <c r="AW610" s="10" t="s">
        <v>35</v>
      </c>
      <c r="AX610" s="10" t="s">
        <v>78</v>
      </c>
      <c r="AY610" s="124" t="s">
        <v>119</v>
      </c>
    </row>
    <row r="611" spans="2:65" s="11" customFormat="1" x14ac:dyDescent="0.2">
      <c r="B611" s="130"/>
      <c r="D611" s="120" t="s">
        <v>165</v>
      </c>
      <c r="E611" s="131" t="s">
        <v>3</v>
      </c>
      <c r="F611" s="132" t="s">
        <v>740</v>
      </c>
      <c r="H611" s="131" t="s">
        <v>3</v>
      </c>
      <c r="L611" s="130"/>
      <c r="M611" s="133"/>
      <c r="N611" s="134"/>
      <c r="O611" s="134"/>
      <c r="P611" s="134"/>
      <c r="Q611" s="134"/>
      <c r="R611" s="134"/>
      <c r="S611" s="134"/>
      <c r="T611" s="135"/>
      <c r="AT611" s="131" t="s">
        <v>165</v>
      </c>
      <c r="AU611" s="131" t="s">
        <v>78</v>
      </c>
      <c r="AV611" s="11" t="s">
        <v>78</v>
      </c>
      <c r="AW611" s="11" t="s">
        <v>35</v>
      </c>
      <c r="AX611" s="11" t="s">
        <v>73</v>
      </c>
      <c r="AY611" s="131" t="s">
        <v>119</v>
      </c>
    </row>
    <row r="612" spans="2:65" s="1" customFormat="1" ht="16.5" customHeight="1" x14ac:dyDescent="0.2">
      <c r="B612" s="109"/>
      <c r="C612" s="136" t="s">
        <v>867</v>
      </c>
      <c r="D612" s="136" t="s">
        <v>272</v>
      </c>
      <c r="E612" s="137" t="s">
        <v>868</v>
      </c>
      <c r="F612" s="138" t="s">
        <v>779</v>
      </c>
      <c r="G612" s="139" t="s">
        <v>205</v>
      </c>
      <c r="H612" s="140">
        <v>46</v>
      </c>
      <c r="I612" s="141"/>
      <c r="J612" s="141">
        <f>ROUND(I612*H612,2)</f>
        <v>0</v>
      </c>
      <c r="K612" s="138" t="s">
        <v>3</v>
      </c>
      <c r="L612" s="142"/>
      <c r="M612" s="143" t="s">
        <v>3</v>
      </c>
      <c r="N612" s="144" t="s">
        <v>44</v>
      </c>
      <c r="O612" s="117">
        <v>0</v>
      </c>
      <c r="P612" s="117">
        <f>O612*H612</f>
        <v>0</v>
      </c>
      <c r="Q612" s="117">
        <v>0</v>
      </c>
      <c r="R612" s="117">
        <f>Q612*H612</f>
        <v>0</v>
      </c>
      <c r="S612" s="117">
        <v>0</v>
      </c>
      <c r="T612" s="118">
        <f>S612*H612</f>
        <v>0</v>
      </c>
      <c r="AR612" s="14" t="s">
        <v>153</v>
      </c>
      <c r="AT612" s="14" t="s">
        <v>272</v>
      </c>
      <c r="AU612" s="14" t="s">
        <v>78</v>
      </c>
      <c r="AY612" s="14" t="s">
        <v>119</v>
      </c>
      <c r="BE612" s="119">
        <f>IF(N612="základní",J612,0)</f>
        <v>0</v>
      </c>
      <c r="BF612" s="119">
        <f>IF(N612="snížená",J612,0)</f>
        <v>0</v>
      </c>
      <c r="BG612" s="119">
        <f>IF(N612="zákl. přenesená",J612,0)</f>
        <v>0</v>
      </c>
      <c r="BH612" s="119">
        <f>IF(N612="sníž. přenesená",J612,0)</f>
        <v>0</v>
      </c>
      <c r="BI612" s="119">
        <f>IF(N612="nulová",J612,0)</f>
        <v>0</v>
      </c>
      <c r="BJ612" s="14" t="s">
        <v>78</v>
      </c>
      <c r="BK612" s="119">
        <f>ROUND(I612*H612,2)</f>
        <v>0</v>
      </c>
      <c r="BL612" s="14" t="s">
        <v>134</v>
      </c>
      <c r="BM612" s="14" t="s">
        <v>869</v>
      </c>
    </row>
    <row r="613" spans="2:65" s="10" customFormat="1" x14ac:dyDescent="0.2">
      <c r="B613" s="123"/>
      <c r="D613" s="120" t="s">
        <v>165</v>
      </c>
      <c r="E613" s="124" t="s">
        <v>3</v>
      </c>
      <c r="F613" s="125" t="s">
        <v>369</v>
      </c>
      <c r="H613" s="126">
        <v>46</v>
      </c>
      <c r="L613" s="123"/>
      <c r="M613" s="127"/>
      <c r="N613" s="128"/>
      <c r="O613" s="128"/>
      <c r="P613" s="128"/>
      <c r="Q613" s="128"/>
      <c r="R613" s="128"/>
      <c r="S613" s="128"/>
      <c r="T613" s="129"/>
      <c r="AT613" s="124" t="s">
        <v>165</v>
      </c>
      <c r="AU613" s="124" t="s">
        <v>78</v>
      </c>
      <c r="AV613" s="10" t="s">
        <v>80</v>
      </c>
      <c r="AW613" s="10" t="s">
        <v>35</v>
      </c>
      <c r="AX613" s="10" t="s">
        <v>78</v>
      </c>
      <c r="AY613" s="124" t="s">
        <v>119</v>
      </c>
    </row>
    <row r="614" spans="2:65" s="11" customFormat="1" x14ac:dyDescent="0.2">
      <c r="B614" s="130"/>
      <c r="D614" s="120" t="s">
        <v>165</v>
      </c>
      <c r="E614" s="131" t="s">
        <v>3</v>
      </c>
      <c r="F614" s="132" t="s">
        <v>740</v>
      </c>
      <c r="H614" s="131" t="s">
        <v>3</v>
      </c>
      <c r="L614" s="130"/>
      <c r="M614" s="133"/>
      <c r="N614" s="134"/>
      <c r="O614" s="134"/>
      <c r="P614" s="134"/>
      <c r="Q614" s="134"/>
      <c r="R614" s="134"/>
      <c r="S614" s="134"/>
      <c r="T614" s="135"/>
      <c r="AT614" s="131" t="s">
        <v>165</v>
      </c>
      <c r="AU614" s="131" t="s">
        <v>78</v>
      </c>
      <c r="AV614" s="11" t="s">
        <v>78</v>
      </c>
      <c r="AW614" s="11" t="s">
        <v>35</v>
      </c>
      <c r="AX614" s="11" t="s">
        <v>73</v>
      </c>
      <c r="AY614" s="131" t="s">
        <v>119</v>
      </c>
    </row>
    <row r="615" spans="2:65" s="1" customFormat="1" ht="16.5" customHeight="1" x14ac:dyDescent="0.2">
      <c r="B615" s="109"/>
      <c r="C615" s="136" t="s">
        <v>870</v>
      </c>
      <c r="D615" s="136" t="s">
        <v>272</v>
      </c>
      <c r="E615" s="137" t="s">
        <v>871</v>
      </c>
      <c r="F615" s="138" t="s">
        <v>489</v>
      </c>
      <c r="G615" s="139" t="s">
        <v>205</v>
      </c>
      <c r="H615" s="140">
        <v>46</v>
      </c>
      <c r="I615" s="141"/>
      <c r="J615" s="141">
        <f>ROUND(I615*H615,2)</f>
        <v>0</v>
      </c>
      <c r="K615" s="138" t="s">
        <v>3</v>
      </c>
      <c r="L615" s="142"/>
      <c r="M615" s="143" t="s">
        <v>3</v>
      </c>
      <c r="N615" s="144" t="s">
        <v>44</v>
      </c>
      <c r="O615" s="117">
        <v>0</v>
      </c>
      <c r="P615" s="117">
        <f>O615*H615</f>
        <v>0</v>
      </c>
      <c r="Q615" s="117">
        <v>0</v>
      </c>
      <c r="R615" s="117">
        <f>Q615*H615</f>
        <v>0</v>
      </c>
      <c r="S615" s="117">
        <v>0</v>
      </c>
      <c r="T615" s="118">
        <f>S615*H615</f>
        <v>0</v>
      </c>
      <c r="AR615" s="14" t="s">
        <v>153</v>
      </c>
      <c r="AT615" s="14" t="s">
        <v>272</v>
      </c>
      <c r="AU615" s="14" t="s">
        <v>78</v>
      </c>
      <c r="AY615" s="14" t="s">
        <v>119</v>
      </c>
      <c r="BE615" s="119">
        <f>IF(N615="základní",J615,0)</f>
        <v>0</v>
      </c>
      <c r="BF615" s="119">
        <f>IF(N615="snížená",J615,0)</f>
        <v>0</v>
      </c>
      <c r="BG615" s="119">
        <f>IF(N615="zákl. přenesená",J615,0)</f>
        <v>0</v>
      </c>
      <c r="BH615" s="119">
        <f>IF(N615="sníž. přenesená",J615,0)</f>
        <v>0</v>
      </c>
      <c r="BI615" s="119">
        <f>IF(N615="nulová",J615,0)</f>
        <v>0</v>
      </c>
      <c r="BJ615" s="14" t="s">
        <v>78</v>
      </c>
      <c r="BK615" s="119">
        <f>ROUND(I615*H615,2)</f>
        <v>0</v>
      </c>
      <c r="BL615" s="14" t="s">
        <v>134</v>
      </c>
      <c r="BM615" s="14" t="s">
        <v>872</v>
      </c>
    </row>
    <row r="616" spans="2:65" s="10" customFormat="1" x14ac:dyDescent="0.2">
      <c r="B616" s="123"/>
      <c r="D616" s="120" t="s">
        <v>165</v>
      </c>
      <c r="E616" s="124" t="s">
        <v>3</v>
      </c>
      <c r="F616" s="125" t="s">
        <v>369</v>
      </c>
      <c r="H616" s="126">
        <v>46</v>
      </c>
      <c r="L616" s="123"/>
      <c r="M616" s="127"/>
      <c r="N616" s="128"/>
      <c r="O616" s="128"/>
      <c r="P616" s="128"/>
      <c r="Q616" s="128"/>
      <c r="R616" s="128"/>
      <c r="S616" s="128"/>
      <c r="T616" s="129"/>
      <c r="AT616" s="124" t="s">
        <v>165</v>
      </c>
      <c r="AU616" s="124" t="s">
        <v>78</v>
      </c>
      <c r="AV616" s="10" t="s">
        <v>80</v>
      </c>
      <c r="AW616" s="10" t="s">
        <v>35</v>
      </c>
      <c r="AX616" s="10" t="s">
        <v>78</v>
      </c>
      <c r="AY616" s="124" t="s">
        <v>119</v>
      </c>
    </row>
    <row r="617" spans="2:65" s="11" customFormat="1" x14ac:dyDescent="0.2">
      <c r="B617" s="130"/>
      <c r="D617" s="120" t="s">
        <v>165</v>
      </c>
      <c r="E617" s="131" t="s">
        <v>3</v>
      </c>
      <c r="F617" s="132" t="s">
        <v>740</v>
      </c>
      <c r="H617" s="131" t="s">
        <v>3</v>
      </c>
      <c r="L617" s="130"/>
      <c r="M617" s="133"/>
      <c r="N617" s="134"/>
      <c r="O617" s="134"/>
      <c r="P617" s="134"/>
      <c r="Q617" s="134"/>
      <c r="R617" s="134"/>
      <c r="S617" s="134"/>
      <c r="T617" s="135"/>
      <c r="AT617" s="131" t="s">
        <v>165</v>
      </c>
      <c r="AU617" s="131" t="s">
        <v>78</v>
      </c>
      <c r="AV617" s="11" t="s">
        <v>78</v>
      </c>
      <c r="AW617" s="11" t="s">
        <v>35</v>
      </c>
      <c r="AX617" s="11" t="s">
        <v>73</v>
      </c>
      <c r="AY617" s="131" t="s">
        <v>119</v>
      </c>
    </row>
    <row r="618" spans="2:65" s="1" customFormat="1" ht="16.5" customHeight="1" x14ac:dyDescent="0.2">
      <c r="B618" s="109"/>
      <c r="C618" s="136" t="s">
        <v>873</v>
      </c>
      <c r="D618" s="136" t="s">
        <v>272</v>
      </c>
      <c r="E618" s="137" t="s">
        <v>874</v>
      </c>
      <c r="F618" s="138" t="s">
        <v>538</v>
      </c>
      <c r="G618" s="139" t="s">
        <v>205</v>
      </c>
      <c r="H618" s="140">
        <v>8</v>
      </c>
      <c r="I618" s="141"/>
      <c r="J618" s="141">
        <f>ROUND(I618*H618,2)</f>
        <v>0</v>
      </c>
      <c r="K618" s="138" t="s">
        <v>3</v>
      </c>
      <c r="L618" s="142"/>
      <c r="M618" s="143" t="s">
        <v>3</v>
      </c>
      <c r="N618" s="144" t="s">
        <v>44</v>
      </c>
      <c r="O618" s="117">
        <v>0</v>
      </c>
      <c r="P618" s="117">
        <f>O618*H618</f>
        <v>0</v>
      </c>
      <c r="Q618" s="117">
        <v>0</v>
      </c>
      <c r="R618" s="117">
        <f>Q618*H618</f>
        <v>0</v>
      </c>
      <c r="S618" s="117">
        <v>0</v>
      </c>
      <c r="T618" s="118">
        <f>S618*H618</f>
        <v>0</v>
      </c>
      <c r="AR618" s="14" t="s">
        <v>153</v>
      </c>
      <c r="AT618" s="14" t="s">
        <v>272</v>
      </c>
      <c r="AU618" s="14" t="s">
        <v>78</v>
      </c>
      <c r="AY618" s="14" t="s">
        <v>119</v>
      </c>
      <c r="BE618" s="119">
        <f>IF(N618="základní",J618,0)</f>
        <v>0</v>
      </c>
      <c r="BF618" s="119">
        <f>IF(N618="snížená",J618,0)</f>
        <v>0</v>
      </c>
      <c r="BG618" s="119">
        <f>IF(N618="zákl. přenesená",J618,0)</f>
        <v>0</v>
      </c>
      <c r="BH618" s="119">
        <f>IF(N618="sníž. přenesená",J618,0)</f>
        <v>0</v>
      </c>
      <c r="BI618" s="119">
        <f>IF(N618="nulová",J618,0)</f>
        <v>0</v>
      </c>
      <c r="BJ618" s="14" t="s">
        <v>78</v>
      </c>
      <c r="BK618" s="119">
        <f>ROUND(I618*H618,2)</f>
        <v>0</v>
      </c>
      <c r="BL618" s="14" t="s">
        <v>134</v>
      </c>
      <c r="BM618" s="14" t="s">
        <v>875</v>
      </c>
    </row>
    <row r="619" spans="2:65" s="10" customFormat="1" x14ac:dyDescent="0.2">
      <c r="B619" s="123"/>
      <c r="D619" s="120" t="s">
        <v>165</v>
      </c>
      <c r="E619" s="124" t="s">
        <v>3</v>
      </c>
      <c r="F619" s="125" t="s">
        <v>153</v>
      </c>
      <c r="H619" s="126">
        <v>8</v>
      </c>
      <c r="L619" s="123"/>
      <c r="M619" s="127"/>
      <c r="N619" s="128"/>
      <c r="O619" s="128"/>
      <c r="P619" s="128"/>
      <c r="Q619" s="128"/>
      <c r="R619" s="128"/>
      <c r="S619" s="128"/>
      <c r="T619" s="129"/>
      <c r="AT619" s="124" t="s">
        <v>165</v>
      </c>
      <c r="AU619" s="124" t="s">
        <v>78</v>
      </c>
      <c r="AV619" s="10" t="s">
        <v>80</v>
      </c>
      <c r="AW619" s="10" t="s">
        <v>35</v>
      </c>
      <c r="AX619" s="10" t="s">
        <v>78</v>
      </c>
      <c r="AY619" s="124" t="s">
        <v>119</v>
      </c>
    </row>
    <row r="620" spans="2:65" s="11" customFormat="1" x14ac:dyDescent="0.2">
      <c r="B620" s="130"/>
      <c r="D620" s="120" t="s">
        <v>165</v>
      </c>
      <c r="E620" s="131" t="s">
        <v>3</v>
      </c>
      <c r="F620" s="132" t="s">
        <v>740</v>
      </c>
      <c r="H620" s="131" t="s">
        <v>3</v>
      </c>
      <c r="L620" s="130"/>
      <c r="M620" s="133"/>
      <c r="N620" s="134"/>
      <c r="O620" s="134"/>
      <c r="P620" s="134"/>
      <c r="Q620" s="134"/>
      <c r="R620" s="134"/>
      <c r="S620" s="134"/>
      <c r="T620" s="135"/>
      <c r="AT620" s="131" t="s">
        <v>165</v>
      </c>
      <c r="AU620" s="131" t="s">
        <v>78</v>
      </c>
      <c r="AV620" s="11" t="s">
        <v>78</v>
      </c>
      <c r="AW620" s="11" t="s">
        <v>35</v>
      </c>
      <c r="AX620" s="11" t="s">
        <v>73</v>
      </c>
      <c r="AY620" s="131" t="s">
        <v>119</v>
      </c>
    </row>
    <row r="621" spans="2:65" s="1" customFormat="1" ht="16.5" customHeight="1" x14ac:dyDescent="0.2">
      <c r="B621" s="109"/>
      <c r="C621" s="136" t="s">
        <v>876</v>
      </c>
      <c r="D621" s="136" t="s">
        <v>272</v>
      </c>
      <c r="E621" s="137" t="s">
        <v>877</v>
      </c>
      <c r="F621" s="138" t="s">
        <v>789</v>
      </c>
      <c r="G621" s="139" t="s">
        <v>205</v>
      </c>
      <c r="H621" s="140">
        <v>122</v>
      </c>
      <c r="I621" s="141"/>
      <c r="J621" s="141">
        <f>ROUND(I621*H621,2)</f>
        <v>0</v>
      </c>
      <c r="K621" s="138" t="s">
        <v>3</v>
      </c>
      <c r="L621" s="142"/>
      <c r="M621" s="143" t="s">
        <v>3</v>
      </c>
      <c r="N621" s="144" t="s">
        <v>44</v>
      </c>
      <c r="O621" s="117">
        <v>0</v>
      </c>
      <c r="P621" s="117">
        <f>O621*H621</f>
        <v>0</v>
      </c>
      <c r="Q621" s="117">
        <v>0</v>
      </c>
      <c r="R621" s="117">
        <f>Q621*H621</f>
        <v>0</v>
      </c>
      <c r="S621" s="117">
        <v>0</v>
      </c>
      <c r="T621" s="118">
        <f>S621*H621</f>
        <v>0</v>
      </c>
      <c r="AR621" s="14" t="s">
        <v>153</v>
      </c>
      <c r="AT621" s="14" t="s">
        <v>272</v>
      </c>
      <c r="AU621" s="14" t="s">
        <v>78</v>
      </c>
      <c r="AY621" s="14" t="s">
        <v>119</v>
      </c>
      <c r="BE621" s="119">
        <f>IF(N621="základní",J621,0)</f>
        <v>0</v>
      </c>
      <c r="BF621" s="119">
        <f>IF(N621="snížená",J621,0)</f>
        <v>0</v>
      </c>
      <c r="BG621" s="119">
        <f>IF(N621="zákl. přenesená",J621,0)</f>
        <v>0</v>
      </c>
      <c r="BH621" s="119">
        <f>IF(N621="sníž. přenesená",J621,0)</f>
        <v>0</v>
      </c>
      <c r="BI621" s="119">
        <f>IF(N621="nulová",J621,0)</f>
        <v>0</v>
      </c>
      <c r="BJ621" s="14" t="s">
        <v>78</v>
      </c>
      <c r="BK621" s="119">
        <f>ROUND(I621*H621,2)</f>
        <v>0</v>
      </c>
      <c r="BL621" s="14" t="s">
        <v>134</v>
      </c>
      <c r="BM621" s="14" t="s">
        <v>878</v>
      </c>
    </row>
    <row r="622" spans="2:65" s="10" customFormat="1" x14ac:dyDescent="0.2">
      <c r="B622" s="123"/>
      <c r="D622" s="120" t="s">
        <v>165</v>
      </c>
      <c r="E622" s="124" t="s">
        <v>3</v>
      </c>
      <c r="F622" s="125" t="s">
        <v>708</v>
      </c>
      <c r="H622" s="126">
        <v>122</v>
      </c>
      <c r="L622" s="123"/>
      <c r="M622" s="127"/>
      <c r="N622" s="128"/>
      <c r="O622" s="128"/>
      <c r="P622" s="128"/>
      <c r="Q622" s="128"/>
      <c r="R622" s="128"/>
      <c r="S622" s="128"/>
      <c r="T622" s="129"/>
      <c r="AT622" s="124" t="s">
        <v>165</v>
      </c>
      <c r="AU622" s="124" t="s">
        <v>78</v>
      </c>
      <c r="AV622" s="10" t="s">
        <v>80</v>
      </c>
      <c r="AW622" s="10" t="s">
        <v>35</v>
      </c>
      <c r="AX622" s="10" t="s">
        <v>78</v>
      </c>
      <c r="AY622" s="124" t="s">
        <v>119</v>
      </c>
    </row>
    <row r="623" spans="2:65" s="11" customFormat="1" x14ac:dyDescent="0.2">
      <c r="B623" s="130"/>
      <c r="D623" s="120" t="s">
        <v>165</v>
      </c>
      <c r="E623" s="131" t="s">
        <v>3</v>
      </c>
      <c r="F623" s="132" t="s">
        <v>740</v>
      </c>
      <c r="H623" s="131" t="s">
        <v>3</v>
      </c>
      <c r="L623" s="130"/>
      <c r="M623" s="133"/>
      <c r="N623" s="134"/>
      <c r="O623" s="134"/>
      <c r="P623" s="134"/>
      <c r="Q623" s="134"/>
      <c r="R623" s="134"/>
      <c r="S623" s="134"/>
      <c r="T623" s="135"/>
      <c r="AT623" s="131" t="s">
        <v>165</v>
      </c>
      <c r="AU623" s="131" t="s">
        <v>78</v>
      </c>
      <c r="AV623" s="11" t="s">
        <v>78</v>
      </c>
      <c r="AW623" s="11" t="s">
        <v>35</v>
      </c>
      <c r="AX623" s="11" t="s">
        <v>73</v>
      </c>
      <c r="AY623" s="131" t="s">
        <v>119</v>
      </c>
    </row>
    <row r="624" spans="2:65" s="1" customFormat="1" ht="16.5" customHeight="1" x14ac:dyDescent="0.2">
      <c r="B624" s="109"/>
      <c r="C624" s="136" t="s">
        <v>879</v>
      </c>
      <c r="D624" s="136" t="s">
        <v>272</v>
      </c>
      <c r="E624" s="137" t="s">
        <v>880</v>
      </c>
      <c r="F624" s="138" t="s">
        <v>794</v>
      </c>
      <c r="G624" s="139" t="s">
        <v>205</v>
      </c>
      <c r="H624" s="140">
        <v>92</v>
      </c>
      <c r="I624" s="141"/>
      <c r="J624" s="141">
        <f>ROUND(I624*H624,2)</f>
        <v>0</v>
      </c>
      <c r="K624" s="138" t="s">
        <v>3</v>
      </c>
      <c r="L624" s="142"/>
      <c r="M624" s="143" t="s">
        <v>3</v>
      </c>
      <c r="N624" s="144" t="s">
        <v>44</v>
      </c>
      <c r="O624" s="117">
        <v>0</v>
      </c>
      <c r="P624" s="117">
        <f>O624*H624</f>
        <v>0</v>
      </c>
      <c r="Q624" s="117">
        <v>0</v>
      </c>
      <c r="R624" s="117">
        <f>Q624*H624</f>
        <v>0</v>
      </c>
      <c r="S624" s="117">
        <v>0</v>
      </c>
      <c r="T624" s="118">
        <f>S624*H624</f>
        <v>0</v>
      </c>
      <c r="AR624" s="14" t="s">
        <v>153</v>
      </c>
      <c r="AT624" s="14" t="s">
        <v>272</v>
      </c>
      <c r="AU624" s="14" t="s">
        <v>78</v>
      </c>
      <c r="AY624" s="14" t="s">
        <v>119</v>
      </c>
      <c r="BE624" s="119">
        <f>IF(N624="základní",J624,0)</f>
        <v>0</v>
      </c>
      <c r="BF624" s="119">
        <f>IF(N624="snížená",J624,0)</f>
        <v>0</v>
      </c>
      <c r="BG624" s="119">
        <f>IF(N624="zákl. přenesená",J624,0)</f>
        <v>0</v>
      </c>
      <c r="BH624" s="119">
        <f>IF(N624="sníž. přenesená",J624,0)</f>
        <v>0</v>
      </c>
      <c r="BI624" s="119">
        <f>IF(N624="nulová",J624,0)</f>
        <v>0</v>
      </c>
      <c r="BJ624" s="14" t="s">
        <v>78</v>
      </c>
      <c r="BK624" s="119">
        <f>ROUND(I624*H624,2)</f>
        <v>0</v>
      </c>
      <c r="BL624" s="14" t="s">
        <v>134</v>
      </c>
      <c r="BM624" s="14" t="s">
        <v>881</v>
      </c>
    </row>
    <row r="625" spans="2:65" s="10" customFormat="1" x14ac:dyDescent="0.2">
      <c r="B625" s="123"/>
      <c r="D625" s="120" t="s">
        <v>165</v>
      </c>
      <c r="E625" s="124" t="s">
        <v>3</v>
      </c>
      <c r="F625" s="125" t="s">
        <v>585</v>
      </c>
      <c r="H625" s="126">
        <v>92</v>
      </c>
      <c r="L625" s="123"/>
      <c r="M625" s="127"/>
      <c r="N625" s="128"/>
      <c r="O625" s="128"/>
      <c r="P625" s="128"/>
      <c r="Q625" s="128"/>
      <c r="R625" s="128"/>
      <c r="S625" s="128"/>
      <c r="T625" s="129"/>
      <c r="AT625" s="124" t="s">
        <v>165</v>
      </c>
      <c r="AU625" s="124" t="s">
        <v>78</v>
      </c>
      <c r="AV625" s="10" t="s">
        <v>80</v>
      </c>
      <c r="AW625" s="10" t="s">
        <v>35</v>
      </c>
      <c r="AX625" s="10" t="s">
        <v>78</v>
      </c>
      <c r="AY625" s="124" t="s">
        <v>119</v>
      </c>
    </row>
    <row r="626" spans="2:65" s="11" customFormat="1" x14ac:dyDescent="0.2">
      <c r="B626" s="130"/>
      <c r="D626" s="120" t="s">
        <v>165</v>
      </c>
      <c r="E626" s="131" t="s">
        <v>3</v>
      </c>
      <c r="F626" s="132" t="s">
        <v>740</v>
      </c>
      <c r="H626" s="131" t="s">
        <v>3</v>
      </c>
      <c r="L626" s="130"/>
      <c r="M626" s="133"/>
      <c r="N626" s="134"/>
      <c r="O626" s="134"/>
      <c r="P626" s="134"/>
      <c r="Q626" s="134"/>
      <c r="R626" s="134"/>
      <c r="S626" s="134"/>
      <c r="T626" s="135"/>
      <c r="AT626" s="131" t="s">
        <v>165</v>
      </c>
      <c r="AU626" s="131" t="s">
        <v>78</v>
      </c>
      <c r="AV626" s="11" t="s">
        <v>78</v>
      </c>
      <c r="AW626" s="11" t="s">
        <v>35</v>
      </c>
      <c r="AX626" s="11" t="s">
        <v>73</v>
      </c>
      <c r="AY626" s="131" t="s">
        <v>119</v>
      </c>
    </row>
    <row r="627" spans="2:65" s="1" customFormat="1" ht="16.5" customHeight="1" x14ac:dyDescent="0.2">
      <c r="B627" s="109"/>
      <c r="C627" s="136" t="s">
        <v>882</v>
      </c>
      <c r="D627" s="136" t="s">
        <v>272</v>
      </c>
      <c r="E627" s="137" t="s">
        <v>883</v>
      </c>
      <c r="F627" s="138" t="s">
        <v>538</v>
      </c>
      <c r="G627" s="139" t="s">
        <v>205</v>
      </c>
      <c r="H627" s="140">
        <v>38</v>
      </c>
      <c r="I627" s="141"/>
      <c r="J627" s="141">
        <f>ROUND(I627*H627,2)</f>
        <v>0</v>
      </c>
      <c r="K627" s="138" t="s">
        <v>3</v>
      </c>
      <c r="L627" s="142"/>
      <c r="M627" s="143" t="s">
        <v>3</v>
      </c>
      <c r="N627" s="144" t="s">
        <v>44</v>
      </c>
      <c r="O627" s="117">
        <v>0</v>
      </c>
      <c r="P627" s="117">
        <f>O627*H627</f>
        <v>0</v>
      </c>
      <c r="Q627" s="117">
        <v>0</v>
      </c>
      <c r="R627" s="117">
        <f>Q627*H627</f>
        <v>0</v>
      </c>
      <c r="S627" s="117">
        <v>0</v>
      </c>
      <c r="T627" s="118">
        <f>S627*H627</f>
        <v>0</v>
      </c>
      <c r="AR627" s="14" t="s">
        <v>153</v>
      </c>
      <c r="AT627" s="14" t="s">
        <v>272</v>
      </c>
      <c r="AU627" s="14" t="s">
        <v>78</v>
      </c>
      <c r="AY627" s="14" t="s">
        <v>119</v>
      </c>
      <c r="BE627" s="119">
        <f>IF(N627="základní",J627,0)</f>
        <v>0</v>
      </c>
      <c r="BF627" s="119">
        <f>IF(N627="snížená",J627,0)</f>
        <v>0</v>
      </c>
      <c r="BG627" s="119">
        <f>IF(N627="zákl. přenesená",J627,0)</f>
        <v>0</v>
      </c>
      <c r="BH627" s="119">
        <f>IF(N627="sníž. přenesená",J627,0)</f>
        <v>0</v>
      </c>
      <c r="BI627" s="119">
        <f>IF(N627="nulová",J627,0)</f>
        <v>0</v>
      </c>
      <c r="BJ627" s="14" t="s">
        <v>78</v>
      </c>
      <c r="BK627" s="119">
        <f>ROUND(I627*H627,2)</f>
        <v>0</v>
      </c>
      <c r="BL627" s="14" t="s">
        <v>134</v>
      </c>
      <c r="BM627" s="14" t="s">
        <v>884</v>
      </c>
    </row>
    <row r="628" spans="2:65" s="10" customFormat="1" x14ac:dyDescent="0.2">
      <c r="B628" s="123"/>
      <c r="D628" s="120" t="s">
        <v>165</v>
      </c>
      <c r="E628" s="124" t="s">
        <v>3</v>
      </c>
      <c r="F628" s="125" t="s">
        <v>324</v>
      </c>
      <c r="H628" s="126">
        <v>38</v>
      </c>
      <c r="L628" s="123"/>
      <c r="M628" s="127"/>
      <c r="N628" s="128"/>
      <c r="O628" s="128"/>
      <c r="P628" s="128"/>
      <c r="Q628" s="128"/>
      <c r="R628" s="128"/>
      <c r="S628" s="128"/>
      <c r="T628" s="129"/>
      <c r="AT628" s="124" t="s">
        <v>165</v>
      </c>
      <c r="AU628" s="124" t="s">
        <v>78</v>
      </c>
      <c r="AV628" s="10" t="s">
        <v>80</v>
      </c>
      <c r="AW628" s="10" t="s">
        <v>35</v>
      </c>
      <c r="AX628" s="10" t="s">
        <v>78</v>
      </c>
      <c r="AY628" s="124" t="s">
        <v>119</v>
      </c>
    </row>
    <row r="629" spans="2:65" s="11" customFormat="1" x14ac:dyDescent="0.2">
      <c r="B629" s="130"/>
      <c r="D629" s="120" t="s">
        <v>165</v>
      </c>
      <c r="E629" s="131" t="s">
        <v>3</v>
      </c>
      <c r="F629" s="132" t="s">
        <v>740</v>
      </c>
      <c r="H629" s="131" t="s">
        <v>3</v>
      </c>
      <c r="L629" s="130"/>
      <c r="M629" s="133"/>
      <c r="N629" s="134"/>
      <c r="O629" s="134"/>
      <c r="P629" s="134"/>
      <c r="Q629" s="134"/>
      <c r="R629" s="134"/>
      <c r="S629" s="134"/>
      <c r="T629" s="135"/>
      <c r="AT629" s="131" t="s">
        <v>165</v>
      </c>
      <c r="AU629" s="131" t="s">
        <v>78</v>
      </c>
      <c r="AV629" s="11" t="s">
        <v>78</v>
      </c>
      <c r="AW629" s="11" t="s">
        <v>35</v>
      </c>
      <c r="AX629" s="11" t="s">
        <v>73</v>
      </c>
      <c r="AY629" s="131" t="s">
        <v>119</v>
      </c>
    </row>
    <row r="630" spans="2:65" s="1" customFormat="1" ht="16.5" customHeight="1" x14ac:dyDescent="0.2">
      <c r="B630" s="109"/>
      <c r="C630" s="136" t="s">
        <v>885</v>
      </c>
      <c r="D630" s="136" t="s">
        <v>272</v>
      </c>
      <c r="E630" s="137" t="s">
        <v>886</v>
      </c>
      <c r="F630" s="138" t="s">
        <v>505</v>
      </c>
      <c r="G630" s="139" t="s">
        <v>205</v>
      </c>
      <c r="H630" s="140">
        <v>8</v>
      </c>
      <c r="I630" s="141"/>
      <c r="J630" s="141">
        <f>ROUND(I630*H630,2)</f>
        <v>0</v>
      </c>
      <c r="K630" s="138" t="s">
        <v>3</v>
      </c>
      <c r="L630" s="142"/>
      <c r="M630" s="143" t="s">
        <v>3</v>
      </c>
      <c r="N630" s="144" t="s">
        <v>44</v>
      </c>
      <c r="O630" s="117">
        <v>0</v>
      </c>
      <c r="P630" s="117">
        <f>O630*H630</f>
        <v>0</v>
      </c>
      <c r="Q630" s="117">
        <v>0</v>
      </c>
      <c r="R630" s="117">
        <f>Q630*H630</f>
        <v>0</v>
      </c>
      <c r="S630" s="117">
        <v>0</v>
      </c>
      <c r="T630" s="118">
        <f>S630*H630</f>
        <v>0</v>
      </c>
      <c r="AR630" s="14" t="s">
        <v>153</v>
      </c>
      <c r="AT630" s="14" t="s">
        <v>272</v>
      </c>
      <c r="AU630" s="14" t="s">
        <v>78</v>
      </c>
      <c r="AY630" s="14" t="s">
        <v>119</v>
      </c>
      <c r="BE630" s="119">
        <f>IF(N630="základní",J630,0)</f>
        <v>0</v>
      </c>
      <c r="BF630" s="119">
        <f>IF(N630="snížená",J630,0)</f>
        <v>0</v>
      </c>
      <c r="BG630" s="119">
        <f>IF(N630="zákl. přenesená",J630,0)</f>
        <v>0</v>
      </c>
      <c r="BH630" s="119">
        <f>IF(N630="sníž. přenesená",J630,0)</f>
        <v>0</v>
      </c>
      <c r="BI630" s="119">
        <f>IF(N630="nulová",J630,0)</f>
        <v>0</v>
      </c>
      <c r="BJ630" s="14" t="s">
        <v>78</v>
      </c>
      <c r="BK630" s="119">
        <f>ROUND(I630*H630,2)</f>
        <v>0</v>
      </c>
      <c r="BL630" s="14" t="s">
        <v>134</v>
      </c>
      <c r="BM630" s="14" t="s">
        <v>887</v>
      </c>
    </row>
    <row r="631" spans="2:65" s="10" customFormat="1" x14ac:dyDescent="0.2">
      <c r="B631" s="123"/>
      <c r="D631" s="120" t="s">
        <v>165</v>
      </c>
      <c r="E631" s="124" t="s">
        <v>3</v>
      </c>
      <c r="F631" s="125" t="s">
        <v>153</v>
      </c>
      <c r="H631" s="126">
        <v>8</v>
      </c>
      <c r="L631" s="123"/>
      <c r="M631" s="127"/>
      <c r="N631" s="128"/>
      <c r="O631" s="128"/>
      <c r="P631" s="128"/>
      <c r="Q631" s="128"/>
      <c r="R631" s="128"/>
      <c r="S631" s="128"/>
      <c r="T631" s="129"/>
      <c r="AT631" s="124" t="s">
        <v>165</v>
      </c>
      <c r="AU631" s="124" t="s">
        <v>78</v>
      </c>
      <c r="AV631" s="10" t="s">
        <v>80</v>
      </c>
      <c r="AW631" s="10" t="s">
        <v>35</v>
      </c>
      <c r="AX631" s="10" t="s">
        <v>78</v>
      </c>
      <c r="AY631" s="124" t="s">
        <v>119</v>
      </c>
    </row>
    <row r="632" spans="2:65" s="11" customFormat="1" x14ac:dyDescent="0.2">
      <c r="B632" s="130"/>
      <c r="D632" s="120" t="s">
        <v>165</v>
      </c>
      <c r="E632" s="131" t="s">
        <v>3</v>
      </c>
      <c r="F632" s="132" t="s">
        <v>740</v>
      </c>
      <c r="H632" s="131" t="s">
        <v>3</v>
      </c>
      <c r="L632" s="130"/>
      <c r="M632" s="133"/>
      <c r="N632" s="134"/>
      <c r="O632" s="134"/>
      <c r="P632" s="134"/>
      <c r="Q632" s="134"/>
      <c r="R632" s="134"/>
      <c r="S632" s="134"/>
      <c r="T632" s="135"/>
      <c r="AT632" s="131" t="s">
        <v>165</v>
      </c>
      <c r="AU632" s="131" t="s">
        <v>78</v>
      </c>
      <c r="AV632" s="11" t="s">
        <v>78</v>
      </c>
      <c r="AW632" s="11" t="s">
        <v>35</v>
      </c>
      <c r="AX632" s="11" t="s">
        <v>73</v>
      </c>
      <c r="AY632" s="131" t="s">
        <v>119</v>
      </c>
    </row>
    <row r="633" spans="2:65" s="1" customFormat="1" ht="16.5" customHeight="1" x14ac:dyDescent="0.2">
      <c r="B633" s="109"/>
      <c r="C633" s="136" t="s">
        <v>888</v>
      </c>
      <c r="D633" s="136" t="s">
        <v>272</v>
      </c>
      <c r="E633" s="137" t="s">
        <v>586</v>
      </c>
      <c r="F633" s="138" t="s">
        <v>587</v>
      </c>
      <c r="G633" s="139" t="s">
        <v>205</v>
      </c>
      <c r="H633" s="140">
        <v>1</v>
      </c>
      <c r="I633" s="141"/>
      <c r="J633" s="141">
        <f>ROUND(I633*H633,2)</f>
        <v>0</v>
      </c>
      <c r="K633" s="138" t="s">
        <v>3</v>
      </c>
      <c r="L633" s="142"/>
      <c r="M633" s="143" t="s">
        <v>3</v>
      </c>
      <c r="N633" s="144" t="s">
        <v>44</v>
      </c>
      <c r="O633" s="117">
        <v>0</v>
      </c>
      <c r="P633" s="117">
        <f>O633*H633</f>
        <v>0</v>
      </c>
      <c r="Q633" s="117">
        <v>0</v>
      </c>
      <c r="R633" s="117">
        <f>Q633*H633</f>
        <v>0</v>
      </c>
      <c r="S633" s="117">
        <v>0</v>
      </c>
      <c r="T633" s="118">
        <f>S633*H633</f>
        <v>0</v>
      </c>
      <c r="AR633" s="14" t="s">
        <v>153</v>
      </c>
      <c r="AT633" s="14" t="s">
        <v>272</v>
      </c>
      <c r="AU633" s="14" t="s">
        <v>78</v>
      </c>
      <c r="AY633" s="14" t="s">
        <v>119</v>
      </c>
      <c r="BE633" s="119">
        <f>IF(N633="základní",J633,0)</f>
        <v>0</v>
      </c>
      <c r="BF633" s="119">
        <f>IF(N633="snížená",J633,0)</f>
        <v>0</v>
      </c>
      <c r="BG633" s="119">
        <f>IF(N633="zákl. přenesená",J633,0)</f>
        <v>0</v>
      </c>
      <c r="BH633" s="119">
        <f>IF(N633="sníž. přenesená",J633,0)</f>
        <v>0</v>
      </c>
      <c r="BI633" s="119">
        <f>IF(N633="nulová",J633,0)</f>
        <v>0</v>
      </c>
      <c r="BJ633" s="14" t="s">
        <v>78</v>
      </c>
      <c r="BK633" s="119">
        <f>ROUND(I633*H633,2)</f>
        <v>0</v>
      </c>
      <c r="BL633" s="14" t="s">
        <v>134</v>
      </c>
      <c r="BM633" s="14" t="s">
        <v>889</v>
      </c>
    </row>
    <row r="634" spans="2:65" s="10" customFormat="1" x14ac:dyDescent="0.2">
      <c r="B634" s="123"/>
      <c r="D634" s="120" t="s">
        <v>165</v>
      </c>
      <c r="E634" s="124" t="s">
        <v>3</v>
      </c>
      <c r="F634" s="125" t="s">
        <v>78</v>
      </c>
      <c r="H634" s="126">
        <v>1</v>
      </c>
      <c r="L634" s="123"/>
      <c r="M634" s="127"/>
      <c r="N634" s="128"/>
      <c r="O634" s="128"/>
      <c r="P634" s="128"/>
      <c r="Q634" s="128"/>
      <c r="R634" s="128"/>
      <c r="S634" s="128"/>
      <c r="T634" s="129"/>
      <c r="AT634" s="124" t="s">
        <v>165</v>
      </c>
      <c r="AU634" s="124" t="s">
        <v>78</v>
      </c>
      <c r="AV634" s="10" t="s">
        <v>80</v>
      </c>
      <c r="AW634" s="10" t="s">
        <v>35</v>
      </c>
      <c r="AX634" s="10" t="s">
        <v>78</v>
      </c>
      <c r="AY634" s="124" t="s">
        <v>119</v>
      </c>
    </row>
    <row r="635" spans="2:65" s="11" customFormat="1" x14ac:dyDescent="0.2">
      <c r="B635" s="130"/>
      <c r="D635" s="120" t="s">
        <v>165</v>
      </c>
      <c r="E635" s="131" t="s">
        <v>3</v>
      </c>
      <c r="F635" s="132" t="s">
        <v>740</v>
      </c>
      <c r="H635" s="131" t="s">
        <v>3</v>
      </c>
      <c r="L635" s="130"/>
      <c r="M635" s="133"/>
      <c r="N635" s="134"/>
      <c r="O635" s="134"/>
      <c r="P635" s="134"/>
      <c r="Q635" s="134"/>
      <c r="R635" s="134"/>
      <c r="S635" s="134"/>
      <c r="T635" s="135"/>
      <c r="AT635" s="131" t="s">
        <v>165</v>
      </c>
      <c r="AU635" s="131" t="s">
        <v>78</v>
      </c>
      <c r="AV635" s="11" t="s">
        <v>78</v>
      </c>
      <c r="AW635" s="11" t="s">
        <v>35</v>
      </c>
      <c r="AX635" s="11" t="s">
        <v>73</v>
      </c>
      <c r="AY635" s="131" t="s">
        <v>119</v>
      </c>
    </row>
    <row r="636" spans="2:65" s="1" customFormat="1" ht="16.5" customHeight="1" x14ac:dyDescent="0.2">
      <c r="B636" s="109"/>
      <c r="C636" s="136" t="s">
        <v>890</v>
      </c>
      <c r="D636" s="136" t="s">
        <v>272</v>
      </c>
      <c r="E636" s="137" t="s">
        <v>891</v>
      </c>
      <c r="F636" s="138" t="s">
        <v>752</v>
      </c>
      <c r="G636" s="139" t="s">
        <v>205</v>
      </c>
      <c r="H636" s="140">
        <v>1</v>
      </c>
      <c r="I636" s="141"/>
      <c r="J636" s="141">
        <f>ROUND(I636*H636,2)</f>
        <v>0</v>
      </c>
      <c r="K636" s="138" t="s">
        <v>3</v>
      </c>
      <c r="L636" s="142"/>
      <c r="M636" s="143" t="s">
        <v>3</v>
      </c>
      <c r="N636" s="144" t="s">
        <v>44</v>
      </c>
      <c r="O636" s="117">
        <v>0</v>
      </c>
      <c r="P636" s="117">
        <f>O636*H636</f>
        <v>0</v>
      </c>
      <c r="Q636" s="117">
        <v>0</v>
      </c>
      <c r="R636" s="117">
        <f>Q636*H636</f>
        <v>0</v>
      </c>
      <c r="S636" s="117">
        <v>0</v>
      </c>
      <c r="T636" s="118">
        <f>S636*H636</f>
        <v>0</v>
      </c>
      <c r="AR636" s="14" t="s">
        <v>153</v>
      </c>
      <c r="AT636" s="14" t="s">
        <v>272</v>
      </c>
      <c r="AU636" s="14" t="s">
        <v>78</v>
      </c>
      <c r="AY636" s="14" t="s">
        <v>119</v>
      </c>
      <c r="BE636" s="119">
        <f>IF(N636="základní",J636,0)</f>
        <v>0</v>
      </c>
      <c r="BF636" s="119">
        <f>IF(N636="snížená",J636,0)</f>
        <v>0</v>
      </c>
      <c r="BG636" s="119">
        <f>IF(N636="zákl. přenesená",J636,0)</f>
        <v>0</v>
      </c>
      <c r="BH636" s="119">
        <f>IF(N636="sníž. přenesená",J636,0)</f>
        <v>0</v>
      </c>
      <c r="BI636" s="119">
        <f>IF(N636="nulová",J636,0)</f>
        <v>0</v>
      </c>
      <c r="BJ636" s="14" t="s">
        <v>78</v>
      </c>
      <c r="BK636" s="119">
        <f>ROUND(I636*H636,2)</f>
        <v>0</v>
      </c>
      <c r="BL636" s="14" t="s">
        <v>134</v>
      </c>
      <c r="BM636" s="14" t="s">
        <v>892</v>
      </c>
    </row>
    <row r="637" spans="2:65" s="10" customFormat="1" x14ac:dyDescent="0.2">
      <c r="B637" s="123"/>
      <c r="D637" s="120" t="s">
        <v>165</v>
      </c>
      <c r="E637" s="124" t="s">
        <v>3</v>
      </c>
      <c r="F637" s="125" t="s">
        <v>78</v>
      </c>
      <c r="H637" s="126">
        <v>1</v>
      </c>
      <c r="L637" s="123"/>
      <c r="M637" s="127"/>
      <c r="N637" s="128"/>
      <c r="O637" s="128"/>
      <c r="P637" s="128"/>
      <c r="Q637" s="128"/>
      <c r="R637" s="128"/>
      <c r="S637" s="128"/>
      <c r="T637" s="129"/>
      <c r="AT637" s="124" t="s">
        <v>165</v>
      </c>
      <c r="AU637" s="124" t="s">
        <v>78</v>
      </c>
      <c r="AV637" s="10" t="s">
        <v>80</v>
      </c>
      <c r="AW637" s="10" t="s">
        <v>35</v>
      </c>
      <c r="AX637" s="10" t="s">
        <v>78</v>
      </c>
      <c r="AY637" s="124" t="s">
        <v>119</v>
      </c>
    </row>
    <row r="638" spans="2:65" s="11" customFormat="1" x14ac:dyDescent="0.2">
      <c r="B638" s="130"/>
      <c r="D638" s="120" t="s">
        <v>165</v>
      </c>
      <c r="E638" s="131" t="s">
        <v>3</v>
      </c>
      <c r="F638" s="132" t="s">
        <v>740</v>
      </c>
      <c r="H638" s="131" t="s">
        <v>3</v>
      </c>
      <c r="L638" s="130"/>
      <c r="M638" s="133"/>
      <c r="N638" s="134"/>
      <c r="O638" s="134"/>
      <c r="P638" s="134"/>
      <c r="Q638" s="134"/>
      <c r="R638" s="134"/>
      <c r="S638" s="134"/>
      <c r="T638" s="135"/>
      <c r="AT638" s="131" t="s">
        <v>165</v>
      </c>
      <c r="AU638" s="131" t="s">
        <v>78</v>
      </c>
      <c r="AV638" s="11" t="s">
        <v>78</v>
      </c>
      <c r="AW638" s="11" t="s">
        <v>35</v>
      </c>
      <c r="AX638" s="11" t="s">
        <v>73</v>
      </c>
      <c r="AY638" s="131" t="s">
        <v>119</v>
      </c>
    </row>
    <row r="639" spans="2:65" s="1" customFormat="1" ht="16.5" customHeight="1" x14ac:dyDescent="0.2">
      <c r="B639" s="109"/>
      <c r="C639" s="136" t="s">
        <v>893</v>
      </c>
      <c r="D639" s="136" t="s">
        <v>272</v>
      </c>
      <c r="E639" s="137" t="s">
        <v>894</v>
      </c>
      <c r="F639" s="138" t="s">
        <v>489</v>
      </c>
      <c r="G639" s="139" t="s">
        <v>205</v>
      </c>
      <c r="H639" s="140">
        <v>68</v>
      </c>
      <c r="I639" s="141"/>
      <c r="J639" s="141">
        <f>ROUND(I639*H639,2)</f>
        <v>0</v>
      </c>
      <c r="K639" s="138" t="s">
        <v>3</v>
      </c>
      <c r="L639" s="142"/>
      <c r="M639" s="143" t="s">
        <v>3</v>
      </c>
      <c r="N639" s="144" t="s">
        <v>44</v>
      </c>
      <c r="O639" s="117">
        <v>0</v>
      </c>
      <c r="P639" s="117">
        <f>O639*H639</f>
        <v>0</v>
      </c>
      <c r="Q639" s="117">
        <v>0</v>
      </c>
      <c r="R639" s="117">
        <f>Q639*H639</f>
        <v>0</v>
      </c>
      <c r="S639" s="117">
        <v>0</v>
      </c>
      <c r="T639" s="118">
        <f>S639*H639</f>
        <v>0</v>
      </c>
      <c r="AR639" s="14" t="s">
        <v>153</v>
      </c>
      <c r="AT639" s="14" t="s">
        <v>272</v>
      </c>
      <c r="AU639" s="14" t="s">
        <v>78</v>
      </c>
      <c r="AY639" s="14" t="s">
        <v>119</v>
      </c>
      <c r="BE639" s="119">
        <f>IF(N639="základní",J639,0)</f>
        <v>0</v>
      </c>
      <c r="BF639" s="119">
        <f>IF(N639="snížená",J639,0)</f>
        <v>0</v>
      </c>
      <c r="BG639" s="119">
        <f>IF(N639="zákl. přenesená",J639,0)</f>
        <v>0</v>
      </c>
      <c r="BH639" s="119">
        <f>IF(N639="sníž. přenesená",J639,0)</f>
        <v>0</v>
      </c>
      <c r="BI639" s="119">
        <f>IF(N639="nulová",J639,0)</f>
        <v>0</v>
      </c>
      <c r="BJ639" s="14" t="s">
        <v>78</v>
      </c>
      <c r="BK639" s="119">
        <f>ROUND(I639*H639,2)</f>
        <v>0</v>
      </c>
      <c r="BL639" s="14" t="s">
        <v>134</v>
      </c>
      <c r="BM639" s="14" t="s">
        <v>895</v>
      </c>
    </row>
    <row r="640" spans="2:65" s="10" customFormat="1" x14ac:dyDescent="0.2">
      <c r="B640" s="123"/>
      <c r="D640" s="120" t="s">
        <v>165</v>
      </c>
      <c r="E640" s="124" t="s">
        <v>3</v>
      </c>
      <c r="F640" s="125" t="s">
        <v>487</v>
      </c>
      <c r="H640" s="126">
        <v>68</v>
      </c>
      <c r="L640" s="123"/>
      <c r="M640" s="127"/>
      <c r="N640" s="128"/>
      <c r="O640" s="128"/>
      <c r="P640" s="128"/>
      <c r="Q640" s="128"/>
      <c r="R640" s="128"/>
      <c r="S640" s="128"/>
      <c r="T640" s="129"/>
      <c r="AT640" s="124" t="s">
        <v>165</v>
      </c>
      <c r="AU640" s="124" t="s">
        <v>78</v>
      </c>
      <c r="AV640" s="10" t="s">
        <v>80</v>
      </c>
      <c r="AW640" s="10" t="s">
        <v>35</v>
      </c>
      <c r="AX640" s="10" t="s">
        <v>78</v>
      </c>
      <c r="AY640" s="124" t="s">
        <v>119</v>
      </c>
    </row>
    <row r="641" spans="2:65" s="11" customFormat="1" x14ac:dyDescent="0.2">
      <c r="B641" s="130"/>
      <c r="D641" s="120" t="s">
        <v>165</v>
      </c>
      <c r="E641" s="131" t="s">
        <v>3</v>
      </c>
      <c r="F641" s="132" t="s">
        <v>740</v>
      </c>
      <c r="H641" s="131" t="s">
        <v>3</v>
      </c>
      <c r="L641" s="130"/>
      <c r="M641" s="133"/>
      <c r="N641" s="134"/>
      <c r="O641" s="134"/>
      <c r="P641" s="134"/>
      <c r="Q641" s="134"/>
      <c r="R641" s="134"/>
      <c r="S641" s="134"/>
      <c r="T641" s="135"/>
      <c r="AT641" s="131" t="s">
        <v>165</v>
      </c>
      <c r="AU641" s="131" t="s">
        <v>78</v>
      </c>
      <c r="AV641" s="11" t="s">
        <v>78</v>
      </c>
      <c r="AW641" s="11" t="s">
        <v>35</v>
      </c>
      <c r="AX641" s="11" t="s">
        <v>73</v>
      </c>
      <c r="AY641" s="131" t="s">
        <v>119</v>
      </c>
    </row>
    <row r="642" spans="2:65" s="1" customFormat="1" ht="16.5" customHeight="1" x14ac:dyDescent="0.2">
      <c r="B642" s="109"/>
      <c r="C642" s="136" t="s">
        <v>896</v>
      </c>
      <c r="D642" s="136" t="s">
        <v>272</v>
      </c>
      <c r="E642" s="137" t="s">
        <v>897</v>
      </c>
      <c r="F642" s="138" t="s">
        <v>898</v>
      </c>
      <c r="G642" s="139" t="s">
        <v>205</v>
      </c>
      <c r="H642" s="140">
        <v>68</v>
      </c>
      <c r="I642" s="141"/>
      <c r="J642" s="141">
        <f>ROUND(I642*H642,2)</f>
        <v>0</v>
      </c>
      <c r="K642" s="138" t="s">
        <v>3</v>
      </c>
      <c r="L642" s="142"/>
      <c r="M642" s="143" t="s">
        <v>3</v>
      </c>
      <c r="N642" s="144" t="s">
        <v>44</v>
      </c>
      <c r="O642" s="117">
        <v>0</v>
      </c>
      <c r="P642" s="117">
        <f>O642*H642</f>
        <v>0</v>
      </c>
      <c r="Q642" s="117">
        <v>0</v>
      </c>
      <c r="R642" s="117">
        <f>Q642*H642</f>
        <v>0</v>
      </c>
      <c r="S642" s="117">
        <v>0</v>
      </c>
      <c r="T642" s="118">
        <f>S642*H642</f>
        <v>0</v>
      </c>
      <c r="AR642" s="14" t="s">
        <v>153</v>
      </c>
      <c r="AT642" s="14" t="s">
        <v>272</v>
      </c>
      <c r="AU642" s="14" t="s">
        <v>78</v>
      </c>
      <c r="AY642" s="14" t="s">
        <v>119</v>
      </c>
      <c r="BE642" s="119">
        <f>IF(N642="základní",J642,0)</f>
        <v>0</v>
      </c>
      <c r="BF642" s="119">
        <f>IF(N642="snížená",J642,0)</f>
        <v>0</v>
      </c>
      <c r="BG642" s="119">
        <f>IF(N642="zákl. přenesená",J642,0)</f>
        <v>0</v>
      </c>
      <c r="BH642" s="119">
        <f>IF(N642="sníž. přenesená",J642,0)</f>
        <v>0</v>
      </c>
      <c r="BI642" s="119">
        <f>IF(N642="nulová",J642,0)</f>
        <v>0</v>
      </c>
      <c r="BJ642" s="14" t="s">
        <v>78</v>
      </c>
      <c r="BK642" s="119">
        <f>ROUND(I642*H642,2)</f>
        <v>0</v>
      </c>
      <c r="BL642" s="14" t="s">
        <v>134</v>
      </c>
      <c r="BM642" s="14" t="s">
        <v>899</v>
      </c>
    </row>
    <row r="643" spans="2:65" s="10" customFormat="1" x14ac:dyDescent="0.2">
      <c r="B643" s="123"/>
      <c r="D643" s="120" t="s">
        <v>165</v>
      </c>
      <c r="E643" s="124" t="s">
        <v>3</v>
      </c>
      <c r="F643" s="125" t="s">
        <v>487</v>
      </c>
      <c r="H643" s="126">
        <v>68</v>
      </c>
      <c r="L643" s="123"/>
      <c r="M643" s="127"/>
      <c r="N643" s="128"/>
      <c r="O643" s="128"/>
      <c r="P643" s="128"/>
      <c r="Q643" s="128"/>
      <c r="R643" s="128"/>
      <c r="S643" s="128"/>
      <c r="T643" s="129"/>
      <c r="AT643" s="124" t="s">
        <v>165</v>
      </c>
      <c r="AU643" s="124" t="s">
        <v>78</v>
      </c>
      <c r="AV643" s="10" t="s">
        <v>80</v>
      </c>
      <c r="AW643" s="10" t="s">
        <v>35</v>
      </c>
      <c r="AX643" s="10" t="s">
        <v>78</v>
      </c>
      <c r="AY643" s="124" t="s">
        <v>119</v>
      </c>
    </row>
    <row r="644" spans="2:65" s="11" customFormat="1" x14ac:dyDescent="0.2">
      <c r="B644" s="130"/>
      <c r="D644" s="120" t="s">
        <v>165</v>
      </c>
      <c r="E644" s="131" t="s">
        <v>3</v>
      </c>
      <c r="F644" s="132" t="s">
        <v>740</v>
      </c>
      <c r="H644" s="131" t="s">
        <v>3</v>
      </c>
      <c r="L644" s="130"/>
      <c r="M644" s="133"/>
      <c r="N644" s="134"/>
      <c r="O644" s="134"/>
      <c r="P644" s="134"/>
      <c r="Q644" s="134"/>
      <c r="R644" s="134"/>
      <c r="S644" s="134"/>
      <c r="T644" s="135"/>
      <c r="AT644" s="131" t="s">
        <v>165</v>
      </c>
      <c r="AU644" s="131" t="s">
        <v>78</v>
      </c>
      <c r="AV644" s="11" t="s">
        <v>78</v>
      </c>
      <c r="AW644" s="11" t="s">
        <v>35</v>
      </c>
      <c r="AX644" s="11" t="s">
        <v>73</v>
      </c>
      <c r="AY644" s="131" t="s">
        <v>119</v>
      </c>
    </row>
    <row r="645" spans="2:65" s="1" customFormat="1" ht="16.5" customHeight="1" x14ac:dyDescent="0.2">
      <c r="B645" s="109"/>
      <c r="C645" s="136" t="s">
        <v>900</v>
      </c>
      <c r="D645" s="136" t="s">
        <v>272</v>
      </c>
      <c r="E645" s="137" t="s">
        <v>901</v>
      </c>
      <c r="F645" s="138" t="s">
        <v>606</v>
      </c>
      <c r="G645" s="139" t="s">
        <v>205</v>
      </c>
      <c r="H645" s="140">
        <v>46</v>
      </c>
      <c r="I645" s="141"/>
      <c r="J645" s="141">
        <f>ROUND(I645*H645,2)</f>
        <v>0</v>
      </c>
      <c r="K645" s="138" t="s">
        <v>3</v>
      </c>
      <c r="L645" s="142"/>
      <c r="M645" s="143" t="s">
        <v>3</v>
      </c>
      <c r="N645" s="144" t="s">
        <v>44</v>
      </c>
      <c r="O645" s="117">
        <v>0</v>
      </c>
      <c r="P645" s="117">
        <f>O645*H645</f>
        <v>0</v>
      </c>
      <c r="Q645" s="117">
        <v>0</v>
      </c>
      <c r="R645" s="117">
        <f>Q645*H645</f>
        <v>0</v>
      </c>
      <c r="S645" s="117">
        <v>0</v>
      </c>
      <c r="T645" s="118">
        <f>S645*H645</f>
        <v>0</v>
      </c>
      <c r="AR645" s="14" t="s">
        <v>153</v>
      </c>
      <c r="AT645" s="14" t="s">
        <v>272</v>
      </c>
      <c r="AU645" s="14" t="s">
        <v>78</v>
      </c>
      <c r="AY645" s="14" t="s">
        <v>119</v>
      </c>
      <c r="BE645" s="119">
        <f>IF(N645="základní",J645,0)</f>
        <v>0</v>
      </c>
      <c r="BF645" s="119">
        <f>IF(N645="snížená",J645,0)</f>
        <v>0</v>
      </c>
      <c r="BG645" s="119">
        <f>IF(N645="zákl. přenesená",J645,0)</f>
        <v>0</v>
      </c>
      <c r="BH645" s="119">
        <f>IF(N645="sníž. přenesená",J645,0)</f>
        <v>0</v>
      </c>
      <c r="BI645" s="119">
        <f>IF(N645="nulová",J645,0)</f>
        <v>0</v>
      </c>
      <c r="BJ645" s="14" t="s">
        <v>78</v>
      </c>
      <c r="BK645" s="119">
        <f>ROUND(I645*H645,2)</f>
        <v>0</v>
      </c>
      <c r="BL645" s="14" t="s">
        <v>134</v>
      </c>
      <c r="BM645" s="14" t="s">
        <v>902</v>
      </c>
    </row>
    <row r="646" spans="2:65" s="10" customFormat="1" x14ac:dyDescent="0.2">
      <c r="B646" s="123"/>
      <c r="D646" s="120" t="s">
        <v>165</v>
      </c>
      <c r="E646" s="124" t="s">
        <v>3</v>
      </c>
      <c r="F646" s="125" t="s">
        <v>369</v>
      </c>
      <c r="H646" s="126">
        <v>46</v>
      </c>
      <c r="L646" s="123"/>
      <c r="M646" s="127"/>
      <c r="N646" s="128"/>
      <c r="O646" s="128"/>
      <c r="P646" s="128"/>
      <c r="Q646" s="128"/>
      <c r="R646" s="128"/>
      <c r="S646" s="128"/>
      <c r="T646" s="129"/>
      <c r="AT646" s="124" t="s">
        <v>165</v>
      </c>
      <c r="AU646" s="124" t="s">
        <v>78</v>
      </c>
      <c r="AV646" s="10" t="s">
        <v>80</v>
      </c>
      <c r="AW646" s="10" t="s">
        <v>35</v>
      </c>
      <c r="AX646" s="10" t="s">
        <v>78</v>
      </c>
      <c r="AY646" s="124" t="s">
        <v>119</v>
      </c>
    </row>
    <row r="647" spans="2:65" s="11" customFormat="1" x14ac:dyDescent="0.2">
      <c r="B647" s="130"/>
      <c r="D647" s="120" t="s">
        <v>165</v>
      </c>
      <c r="E647" s="131" t="s">
        <v>3</v>
      </c>
      <c r="F647" s="132" t="s">
        <v>740</v>
      </c>
      <c r="H647" s="131" t="s">
        <v>3</v>
      </c>
      <c r="L647" s="130"/>
      <c r="M647" s="133"/>
      <c r="N647" s="134"/>
      <c r="O647" s="134"/>
      <c r="P647" s="134"/>
      <c r="Q647" s="134"/>
      <c r="R647" s="134"/>
      <c r="S647" s="134"/>
      <c r="T647" s="135"/>
      <c r="AT647" s="131" t="s">
        <v>165</v>
      </c>
      <c r="AU647" s="131" t="s">
        <v>78</v>
      </c>
      <c r="AV647" s="11" t="s">
        <v>78</v>
      </c>
      <c r="AW647" s="11" t="s">
        <v>35</v>
      </c>
      <c r="AX647" s="11" t="s">
        <v>73</v>
      </c>
      <c r="AY647" s="131" t="s">
        <v>119</v>
      </c>
    </row>
    <row r="648" spans="2:65" s="1" customFormat="1" ht="16.5" customHeight="1" x14ac:dyDescent="0.2">
      <c r="B648" s="109"/>
      <c r="C648" s="136" t="s">
        <v>903</v>
      </c>
      <c r="D648" s="136" t="s">
        <v>272</v>
      </c>
      <c r="E648" s="137" t="s">
        <v>904</v>
      </c>
      <c r="F648" s="138" t="s">
        <v>606</v>
      </c>
      <c r="G648" s="139" t="s">
        <v>205</v>
      </c>
      <c r="H648" s="140">
        <v>73</v>
      </c>
      <c r="I648" s="141"/>
      <c r="J648" s="141">
        <f>ROUND(I648*H648,2)</f>
        <v>0</v>
      </c>
      <c r="K648" s="138" t="s">
        <v>3</v>
      </c>
      <c r="L648" s="142"/>
      <c r="M648" s="143" t="s">
        <v>3</v>
      </c>
      <c r="N648" s="144" t="s">
        <v>44</v>
      </c>
      <c r="O648" s="117">
        <v>0</v>
      </c>
      <c r="P648" s="117">
        <f>O648*H648</f>
        <v>0</v>
      </c>
      <c r="Q648" s="117">
        <v>0</v>
      </c>
      <c r="R648" s="117">
        <f>Q648*H648</f>
        <v>0</v>
      </c>
      <c r="S648" s="117">
        <v>0</v>
      </c>
      <c r="T648" s="118">
        <f>S648*H648</f>
        <v>0</v>
      </c>
      <c r="AR648" s="14" t="s">
        <v>153</v>
      </c>
      <c r="AT648" s="14" t="s">
        <v>272</v>
      </c>
      <c r="AU648" s="14" t="s">
        <v>78</v>
      </c>
      <c r="AY648" s="14" t="s">
        <v>119</v>
      </c>
      <c r="BE648" s="119">
        <f>IF(N648="základní",J648,0)</f>
        <v>0</v>
      </c>
      <c r="BF648" s="119">
        <f>IF(N648="snížená",J648,0)</f>
        <v>0</v>
      </c>
      <c r="BG648" s="119">
        <f>IF(N648="zákl. přenesená",J648,0)</f>
        <v>0</v>
      </c>
      <c r="BH648" s="119">
        <f>IF(N648="sníž. přenesená",J648,0)</f>
        <v>0</v>
      </c>
      <c r="BI648" s="119">
        <f>IF(N648="nulová",J648,0)</f>
        <v>0</v>
      </c>
      <c r="BJ648" s="14" t="s">
        <v>78</v>
      </c>
      <c r="BK648" s="119">
        <f>ROUND(I648*H648,2)</f>
        <v>0</v>
      </c>
      <c r="BL648" s="14" t="s">
        <v>134</v>
      </c>
      <c r="BM648" s="14" t="s">
        <v>905</v>
      </c>
    </row>
    <row r="649" spans="2:65" s="10" customFormat="1" x14ac:dyDescent="0.2">
      <c r="B649" s="123"/>
      <c r="D649" s="120" t="s">
        <v>165</v>
      </c>
      <c r="E649" s="124" t="s">
        <v>3</v>
      </c>
      <c r="F649" s="125" t="s">
        <v>507</v>
      </c>
      <c r="H649" s="126">
        <v>73</v>
      </c>
      <c r="L649" s="123"/>
      <c r="M649" s="127"/>
      <c r="N649" s="128"/>
      <c r="O649" s="128"/>
      <c r="P649" s="128"/>
      <c r="Q649" s="128"/>
      <c r="R649" s="128"/>
      <c r="S649" s="128"/>
      <c r="T649" s="129"/>
      <c r="AT649" s="124" t="s">
        <v>165</v>
      </c>
      <c r="AU649" s="124" t="s">
        <v>78</v>
      </c>
      <c r="AV649" s="10" t="s">
        <v>80</v>
      </c>
      <c r="AW649" s="10" t="s">
        <v>35</v>
      </c>
      <c r="AX649" s="10" t="s">
        <v>78</v>
      </c>
      <c r="AY649" s="124" t="s">
        <v>119</v>
      </c>
    </row>
    <row r="650" spans="2:65" s="11" customFormat="1" x14ac:dyDescent="0.2">
      <c r="B650" s="130"/>
      <c r="D650" s="120" t="s">
        <v>165</v>
      </c>
      <c r="E650" s="131" t="s">
        <v>3</v>
      </c>
      <c r="F650" s="132" t="s">
        <v>740</v>
      </c>
      <c r="H650" s="131" t="s">
        <v>3</v>
      </c>
      <c r="L650" s="130"/>
      <c r="M650" s="133"/>
      <c r="N650" s="134"/>
      <c r="O650" s="134"/>
      <c r="P650" s="134"/>
      <c r="Q650" s="134"/>
      <c r="R650" s="134"/>
      <c r="S650" s="134"/>
      <c r="T650" s="135"/>
      <c r="AT650" s="131" t="s">
        <v>165</v>
      </c>
      <c r="AU650" s="131" t="s">
        <v>78</v>
      </c>
      <c r="AV650" s="11" t="s">
        <v>78</v>
      </c>
      <c r="AW650" s="11" t="s">
        <v>35</v>
      </c>
      <c r="AX650" s="11" t="s">
        <v>73</v>
      </c>
      <c r="AY650" s="131" t="s">
        <v>119</v>
      </c>
    </row>
    <row r="651" spans="2:65" s="1" customFormat="1" ht="16.5" customHeight="1" x14ac:dyDescent="0.2">
      <c r="B651" s="109"/>
      <c r="C651" s="136" t="s">
        <v>906</v>
      </c>
      <c r="D651" s="136" t="s">
        <v>272</v>
      </c>
      <c r="E651" s="137" t="s">
        <v>605</v>
      </c>
      <c r="F651" s="138" t="s">
        <v>606</v>
      </c>
      <c r="G651" s="139" t="s">
        <v>205</v>
      </c>
      <c r="H651" s="140">
        <v>74</v>
      </c>
      <c r="I651" s="141"/>
      <c r="J651" s="141">
        <f>ROUND(I651*H651,2)</f>
        <v>0</v>
      </c>
      <c r="K651" s="138" t="s">
        <v>3</v>
      </c>
      <c r="L651" s="142"/>
      <c r="M651" s="143" t="s">
        <v>3</v>
      </c>
      <c r="N651" s="144" t="s">
        <v>44</v>
      </c>
      <c r="O651" s="117">
        <v>0</v>
      </c>
      <c r="P651" s="117">
        <f>O651*H651</f>
        <v>0</v>
      </c>
      <c r="Q651" s="117">
        <v>0</v>
      </c>
      <c r="R651" s="117">
        <f>Q651*H651</f>
        <v>0</v>
      </c>
      <c r="S651" s="117">
        <v>0</v>
      </c>
      <c r="T651" s="118">
        <f>S651*H651</f>
        <v>0</v>
      </c>
      <c r="AR651" s="14" t="s">
        <v>153</v>
      </c>
      <c r="AT651" s="14" t="s">
        <v>272</v>
      </c>
      <c r="AU651" s="14" t="s">
        <v>78</v>
      </c>
      <c r="AY651" s="14" t="s">
        <v>119</v>
      </c>
      <c r="BE651" s="119">
        <f>IF(N651="základní",J651,0)</f>
        <v>0</v>
      </c>
      <c r="BF651" s="119">
        <f>IF(N651="snížená",J651,0)</f>
        <v>0</v>
      </c>
      <c r="BG651" s="119">
        <f>IF(N651="zákl. přenesená",J651,0)</f>
        <v>0</v>
      </c>
      <c r="BH651" s="119">
        <f>IF(N651="sníž. přenesená",J651,0)</f>
        <v>0</v>
      </c>
      <c r="BI651" s="119">
        <f>IF(N651="nulová",J651,0)</f>
        <v>0</v>
      </c>
      <c r="BJ651" s="14" t="s">
        <v>78</v>
      </c>
      <c r="BK651" s="119">
        <f>ROUND(I651*H651,2)</f>
        <v>0</v>
      </c>
      <c r="BL651" s="14" t="s">
        <v>134</v>
      </c>
      <c r="BM651" s="14" t="s">
        <v>907</v>
      </c>
    </row>
    <row r="652" spans="2:65" s="10" customFormat="1" x14ac:dyDescent="0.2">
      <c r="B652" s="123"/>
      <c r="D652" s="120" t="s">
        <v>165</v>
      </c>
      <c r="E652" s="124" t="s">
        <v>3</v>
      </c>
      <c r="F652" s="125" t="s">
        <v>512</v>
      </c>
      <c r="H652" s="126">
        <v>74</v>
      </c>
      <c r="L652" s="123"/>
      <c r="M652" s="127"/>
      <c r="N652" s="128"/>
      <c r="O652" s="128"/>
      <c r="P652" s="128"/>
      <c r="Q652" s="128"/>
      <c r="R652" s="128"/>
      <c r="S652" s="128"/>
      <c r="T652" s="129"/>
      <c r="AT652" s="124" t="s">
        <v>165</v>
      </c>
      <c r="AU652" s="124" t="s">
        <v>78</v>
      </c>
      <c r="AV652" s="10" t="s">
        <v>80</v>
      </c>
      <c r="AW652" s="10" t="s">
        <v>35</v>
      </c>
      <c r="AX652" s="10" t="s">
        <v>78</v>
      </c>
      <c r="AY652" s="124" t="s">
        <v>119</v>
      </c>
    </row>
    <row r="653" spans="2:65" s="11" customFormat="1" x14ac:dyDescent="0.2">
      <c r="B653" s="130"/>
      <c r="D653" s="120" t="s">
        <v>165</v>
      </c>
      <c r="E653" s="131" t="s">
        <v>3</v>
      </c>
      <c r="F653" s="132" t="s">
        <v>740</v>
      </c>
      <c r="H653" s="131" t="s">
        <v>3</v>
      </c>
      <c r="L653" s="130"/>
      <c r="M653" s="133"/>
      <c r="N653" s="134"/>
      <c r="O653" s="134"/>
      <c r="P653" s="134"/>
      <c r="Q653" s="134"/>
      <c r="R653" s="134"/>
      <c r="S653" s="134"/>
      <c r="T653" s="135"/>
      <c r="AT653" s="131" t="s">
        <v>165</v>
      </c>
      <c r="AU653" s="131" t="s">
        <v>78</v>
      </c>
      <c r="AV653" s="11" t="s">
        <v>78</v>
      </c>
      <c r="AW653" s="11" t="s">
        <v>35</v>
      </c>
      <c r="AX653" s="11" t="s">
        <v>73</v>
      </c>
      <c r="AY653" s="131" t="s">
        <v>119</v>
      </c>
    </row>
    <row r="654" spans="2:65" s="1" customFormat="1" ht="16.5" customHeight="1" x14ac:dyDescent="0.2">
      <c r="B654" s="109"/>
      <c r="C654" s="136" t="s">
        <v>908</v>
      </c>
      <c r="D654" s="136" t="s">
        <v>272</v>
      </c>
      <c r="E654" s="137" t="s">
        <v>909</v>
      </c>
      <c r="F654" s="138" t="s">
        <v>910</v>
      </c>
      <c r="G654" s="139" t="s">
        <v>205</v>
      </c>
      <c r="H654" s="140">
        <v>2</v>
      </c>
      <c r="I654" s="141"/>
      <c r="J654" s="141">
        <f>ROUND(I654*H654,2)</f>
        <v>0</v>
      </c>
      <c r="K654" s="138" t="s">
        <v>3</v>
      </c>
      <c r="L654" s="142"/>
      <c r="M654" s="143" t="s">
        <v>3</v>
      </c>
      <c r="N654" s="144" t="s">
        <v>44</v>
      </c>
      <c r="O654" s="117">
        <v>0</v>
      </c>
      <c r="P654" s="117">
        <f>O654*H654</f>
        <v>0</v>
      </c>
      <c r="Q654" s="117">
        <v>0</v>
      </c>
      <c r="R654" s="117">
        <f>Q654*H654</f>
        <v>0</v>
      </c>
      <c r="S654" s="117">
        <v>0</v>
      </c>
      <c r="T654" s="118">
        <f>S654*H654</f>
        <v>0</v>
      </c>
      <c r="AR654" s="14" t="s">
        <v>153</v>
      </c>
      <c r="AT654" s="14" t="s">
        <v>272</v>
      </c>
      <c r="AU654" s="14" t="s">
        <v>78</v>
      </c>
      <c r="AY654" s="14" t="s">
        <v>119</v>
      </c>
      <c r="BE654" s="119">
        <f>IF(N654="základní",J654,0)</f>
        <v>0</v>
      </c>
      <c r="BF654" s="119">
        <f>IF(N654="snížená",J654,0)</f>
        <v>0</v>
      </c>
      <c r="BG654" s="119">
        <f>IF(N654="zákl. přenesená",J654,0)</f>
        <v>0</v>
      </c>
      <c r="BH654" s="119">
        <f>IF(N654="sníž. přenesená",J654,0)</f>
        <v>0</v>
      </c>
      <c r="BI654" s="119">
        <f>IF(N654="nulová",J654,0)</f>
        <v>0</v>
      </c>
      <c r="BJ654" s="14" t="s">
        <v>78</v>
      </c>
      <c r="BK654" s="119">
        <f>ROUND(I654*H654,2)</f>
        <v>0</v>
      </c>
      <c r="BL654" s="14" t="s">
        <v>134</v>
      </c>
      <c r="BM654" s="14" t="s">
        <v>911</v>
      </c>
    </row>
    <row r="655" spans="2:65" s="10" customFormat="1" x14ac:dyDescent="0.2">
      <c r="B655" s="123"/>
      <c r="D655" s="120" t="s">
        <v>165</v>
      </c>
      <c r="E655" s="124" t="s">
        <v>3</v>
      </c>
      <c r="F655" s="125" t="s">
        <v>80</v>
      </c>
      <c r="H655" s="126">
        <v>2</v>
      </c>
      <c r="L655" s="123"/>
      <c r="M655" s="127"/>
      <c r="N655" s="128"/>
      <c r="O655" s="128"/>
      <c r="P655" s="128"/>
      <c r="Q655" s="128"/>
      <c r="R655" s="128"/>
      <c r="S655" s="128"/>
      <c r="T655" s="129"/>
      <c r="AT655" s="124" t="s">
        <v>165</v>
      </c>
      <c r="AU655" s="124" t="s">
        <v>78</v>
      </c>
      <c r="AV655" s="10" t="s">
        <v>80</v>
      </c>
      <c r="AW655" s="10" t="s">
        <v>35</v>
      </c>
      <c r="AX655" s="10" t="s">
        <v>78</v>
      </c>
      <c r="AY655" s="124" t="s">
        <v>119</v>
      </c>
    </row>
    <row r="656" spans="2:65" s="11" customFormat="1" x14ac:dyDescent="0.2">
      <c r="B656" s="130"/>
      <c r="D656" s="120" t="s">
        <v>165</v>
      </c>
      <c r="E656" s="131" t="s">
        <v>3</v>
      </c>
      <c r="F656" s="132" t="s">
        <v>740</v>
      </c>
      <c r="H656" s="131" t="s">
        <v>3</v>
      </c>
      <c r="L656" s="130"/>
      <c r="M656" s="133"/>
      <c r="N656" s="134"/>
      <c r="O656" s="134"/>
      <c r="P656" s="134"/>
      <c r="Q656" s="134"/>
      <c r="R656" s="134"/>
      <c r="S656" s="134"/>
      <c r="T656" s="135"/>
      <c r="AT656" s="131" t="s">
        <v>165</v>
      </c>
      <c r="AU656" s="131" t="s">
        <v>78</v>
      </c>
      <c r="AV656" s="11" t="s">
        <v>78</v>
      </c>
      <c r="AW656" s="11" t="s">
        <v>35</v>
      </c>
      <c r="AX656" s="11" t="s">
        <v>73</v>
      </c>
      <c r="AY656" s="131" t="s">
        <v>119</v>
      </c>
    </row>
    <row r="657" spans="2:65" s="9" customFormat="1" ht="25.9" customHeight="1" x14ac:dyDescent="0.2">
      <c r="B657" s="99"/>
      <c r="D657" s="100" t="s">
        <v>72</v>
      </c>
      <c r="E657" s="101" t="s">
        <v>912</v>
      </c>
      <c r="F657" s="101" t="s">
        <v>913</v>
      </c>
      <c r="J657" s="102">
        <f>BK657</f>
        <v>0</v>
      </c>
      <c r="L657" s="99"/>
      <c r="M657" s="103"/>
      <c r="N657" s="104"/>
      <c r="O657" s="104"/>
      <c r="P657" s="105">
        <f>SUM(P658:P672)</f>
        <v>55.5</v>
      </c>
      <c r="Q657" s="104"/>
      <c r="R657" s="105">
        <f>SUM(R658:R672)</f>
        <v>0</v>
      </c>
      <c r="S657" s="104"/>
      <c r="T657" s="106">
        <f>SUM(T658:T672)</f>
        <v>0</v>
      </c>
      <c r="AR657" s="100" t="s">
        <v>78</v>
      </c>
      <c r="AT657" s="107" t="s">
        <v>72</v>
      </c>
      <c r="AU657" s="107" t="s">
        <v>73</v>
      </c>
      <c r="AY657" s="100" t="s">
        <v>119</v>
      </c>
      <c r="BK657" s="108">
        <f>SUM(BK658:BK672)</f>
        <v>0</v>
      </c>
    </row>
    <row r="658" spans="2:65" s="1" customFormat="1" ht="16.5" customHeight="1" x14ac:dyDescent="0.2">
      <c r="B658" s="109"/>
      <c r="C658" s="110" t="s">
        <v>914</v>
      </c>
      <c r="D658" s="110" t="s">
        <v>120</v>
      </c>
      <c r="E658" s="111" t="s">
        <v>915</v>
      </c>
      <c r="F658" s="112" t="s">
        <v>916</v>
      </c>
      <c r="G658" s="113" t="s">
        <v>267</v>
      </c>
      <c r="H658" s="114">
        <v>190</v>
      </c>
      <c r="I658" s="115"/>
      <c r="J658" s="115">
        <f>ROUND(I658*H658,2)</f>
        <v>0</v>
      </c>
      <c r="K658" s="112" t="s">
        <v>124</v>
      </c>
      <c r="L658" s="25"/>
      <c r="M658" s="45" t="s">
        <v>3</v>
      </c>
      <c r="N658" s="116" t="s">
        <v>44</v>
      </c>
      <c r="O658" s="117">
        <v>4.4999999999999998E-2</v>
      </c>
      <c r="P658" s="117">
        <f>O658*H658</f>
        <v>8.5499999999999989</v>
      </c>
      <c r="Q658" s="117">
        <v>0</v>
      </c>
      <c r="R658" s="117">
        <f>Q658*H658</f>
        <v>0</v>
      </c>
      <c r="S658" s="117">
        <v>0</v>
      </c>
      <c r="T658" s="118">
        <f>S658*H658</f>
        <v>0</v>
      </c>
      <c r="AR658" s="14" t="s">
        <v>134</v>
      </c>
      <c r="AT658" s="14" t="s">
        <v>120</v>
      </c>
      <c r="AU658" s="14" t="s">
        <v>78</v>
      </c>
      <c r="AY658" s="14" t="s">
        <v>119</v>
      </c>
      <c r="BE658" s="119">
        <f>IF(N658="základní",J658,0)</f>
        <v>0</v>
      </c>
      <c r="BF658" s="119">
        <f>IF(N658="snížená",J658,0)</f>
        <v>0</v>
      </c>
      <c r="BG658" s="119">
        <f>IF(N658="zákl. přenesená",J658,0)</f>
        <v>0</v>
      </c>
      <c r="BH658" s="119">
        <f>IF(N658="sníž. přenesená",J658,0)</f>
        <v>0</v>
      </c>
      <c r="BI658" s="119">
        <f>IF(N658="nulová",J658,0)</f>
        <v>0</v>
      </c>
      <c r="BJ658" s="14" t="s">
        <v>78</v>
      </c>
      <c r="BK658" s="119">
        <f>ROUND(I658*H658,2)</f>
        <v>0</v>
      </c>
      <c r="BL658" s="14" t="s">
        <v>134</v>
      </c>
      <c r="BM658" s="14" t="s">
        <v>917</v>
      </c>
    </row>
    <row r="659" spans="2:65" s="10" customFormat="1" x14ac:dyDescent="0.2">
      <c r="B659" s="123"/>
      <c r="D659" s="120" t="s">
        <v>165</v>
      </c>
      <c r="E659" s="124" t="s">
        <v>3</v>
      </c>
      <c r="F659" s="125" t="s">
        <v>918</v>
      </c>
      <c r="H659" s="126">
        <v>190</v>
      </c>
      <c r="L659" s="123"/>
      <c r="M659" s="127"/>
      <c r="N659" s="128"/>
      <c r="O659" s="128"/>
      <c r="P659" s="128"/>
      <c r="Q659" s="128"/>
      <c r="R659" s="128"/>
      <c r="S659" s="128"/>
      <c r="T659" s="129"/>
      <c r="AT659" s="124" t="s">
        <v>165</v>
      </c>
      <c r="AU659" s="124" t="s">
        <v>78</v>
      </c>
      <c r="AV659" s="10" t="s">
        <v>80</v>
      </c>
      <c r="AW659" s="10" t="s">
        <v>35</v>
      </c>
      <c r="AX659" s="10" t="s">
        <v>78</v>
      </c>
      <c r="AY659" s="124" t="s">
        <v>119</v>
      </c>
    </row>
    <row r="660" spans="2:65" s="11" customFormat="1" x14ac:dyDescent="0.2">
      <c r="B660" s="130"/>
      <c r="D660" s="120" t="s">
        <v>165</v>
      </c>
      <c r="E660" s="131" t="s">
        <v>3</v>
      </c>
      <c r="F660" s="132" t="s">
        <v>919</v>
      </c>
      <c r="H660" s="131" t="s">
        <v>3</v>
      </c>
      <c r="L660" s="130"/>
      <c r="M660" s="133"/>
      <c r="N660" s="134"/>
      <c r="O660" s="134"/>
      <c r="P660" s="134"/>
      <c r="Q660" s="134"/>
      <c r="R660" s="134"/>
      <c r="S660" s="134"/>
      <c r="T660" s="135"/>
      <c r="AT660" s="131" t="s">
        <v>165</v>
      </c>
      <c r="AU660" s="131" t="s">
        <v>78</v>
      </c>
      <c r="AV660" s="11" t="s">
        <v>78</v>
      </c>
      <c r="AW660" s="11" t="s">
        <v>35</v>
      </c>
      <c r="AX660" s="11" t="s">
        <v>73</v>
      </c>
      <c r="AY660" s="131" t="s">
        <v>119</v>
      </c>
    </row>
    <row r="661" spans="2:65" s="1" customFormat="1" ht="16.5" customHeight="1" x14ac:dyDescent="0.2">
      <c r="B661" s="109"/>
      <c r="C661" s="110" t="s">
        <v>543</v>
      </c>
      <c r="D661" s="110" t="s">
        <v>120</v>
      </c>
      <c r="E661" s="111" t="s">
        <v>920</v>
      </c>
      <c r="F661" s="112" t="s">
        <v>921</v>
      </c>
      <c r="G661" s="113" t="s">
        <v>267</v>
      </c>
      <c r="H661" s="114">
        <v>60</v>
      </c>
      <c r="I661" s="115"/>
      <c r="J661" s="115">
        <f>ROUND(I661*H661,2)</f>
        <v>0</v>
      </c>
      <c r="K661" s="112" t="s">
        <v>124</v>
      </c>
      <c r="L661" s="25"/>
      <c r="M661" s="45" t="s">
        <v>3</v>
      </c>
      <c r="N661" s="116" t="s">
        <v>44</v>
      </c>
      <c r="O661" s="117">
        <v>6.8000000000000005E-2</v>
      </c>
      <c r="P661" s="117">
        <f>O661*H661</f>
        <v>4.08</v>
      </c>
      <c r="Q661" s="117">
        <v>0</v>
      </c>
      <c r="R661" s="117">
        <f>Q661*H661</f>
        <v>0</v>
      </c>
      <c r="S661" s="117">
        <v>0</v>
      </c>
      <c r="T661" s="118">
        <f>S661*H661</f>
        <v>0</v>
      </c>
      <c r="AR661" s="14" t="s">
        <v>134</v>
      </c>
      <c r="AT661" s="14" t="s">
        <v>120</v>
      </c>
      <c r="AU661" s="14" t="s">
        <v>78</v>
      </c>
      <c r="AY661" s="14" t="s">
        <v>119</v>
      </c>
      <c r="BE661" s="119">
        <f>IF(N661="základní",J661,0)</f>
        <v>0</v>
      </c>
      <c r="BF661" s="119">
        <f>IF(N661="snížená",J661,0)</f>
        <v>0</v>
      </c>
      <c r="BG661" s="119">
        <f>IF(N661="zákl. přenesená",J661,0)</f>
        <v>0</v>
      </c>
      <c r="BH661" s="119">
        <f>IF(N661="sníž. přenesená",J661,0)</f>
        <v>0</v>
      </c>
      <c r="BI661" s="119">
        <f>IF(N661="nulová",J661,0)</f>
        <v>0</v>
      </c>
      <c r="BJ661" s="14" t="s">
        <v>78</v>
      </c>
      <c r="BK661" s="119">
        <f>ROUND(I661*H661,2)</f>
        <v>0</v>
      </c>
      <c r="BL661" s="14" t="s">
        <v>134</v>
      </c>
      <c r="BM661" s="14" t="s">
        <v>922</v>
      </c>
    </row>
    <row r="662" spans="2:65" s="10" customFormat="1" x14ac:dyDescent="0.2">
      <c r="B662" s="123"/>
      <c r="D662" s="120" t="s">
        <v>165</v>
      </c>
      <c r="E662" s="124" t="s">
        <v>3</v>
      </c>
      <c r="F662" s="125" t="s">
        <v>443</v>
      </c>
      <c r="H662" s="126">
        <v>60</v>
      </c>
      <c r="L662" s="123"/>
      <c r="M662" s="127"/>
      <c r="N662" s="128"/>
      <c r="O662" s="128"/>
      <c r="P662" s="128"/>
      <c r="Q662" s="128"/>
      <c r="R662" s="128"/>
      <c r="S662" s="128"/>
      <c r="T662" s="129"/>
      <c r="AT662" s="124" t="s">
        <v>165</v>
      </c>
      <c r="AU662" s="124" t="s">
        <v>78</v>
      </c>
      <c r="AV662" s="10" t="s">
        <v>80</v>
      </c>
      <c r="AW662" s="10" t="s">
        <v>35</v>
      </c>
      <c r="AX662" s="10" t="s">
        <v>78</v>
      </c>
      <c r="AY662" s="124" t="s">
        <v>119</v>
      </c>
    </row>
    <row r="663" spans="2:65" s="11" customFormat="1" x14ac:dyDescent="0.2">
      <c r="B663" s="130"/>
      <c r="D663" s="120" t="s">
        <v>165</v>
      </c>
      <c r="E663" s="131" t="s">
        <v>3</v>
      </c>
      <c r="F663" s="132" t="s">
        <v>919</v>
      </c>
      <c r="H663" s="131" t="s">
        <v>3</v>
      </c>
      <c r="L663" s="130"/>
      <c r="M663" s="133"/>
      <c r="N663" s="134"/>
      <c r="O663" s="134"/>
      <c r="P663" s="134"/>
      <c r="Q663" s="134"/>
      <c r="R663" s="134"/>
      <c r="S663" s="134"/>
      <c r="T663" s="135"/>
      <c r="AT663" s="131" t="s">
        <v>165</v>
      </c>
      <c r="AU663" s="131" t="s">
        <v>78</v>
      </c>
      <c r="AV663" s="11" t="s">
        <v>78</v>
      </c>
      <c r="AW663" s="11" t="s">
        <v>35</v>
      </c>
      <c r="AX663" s="11" t="s">
        <v>73</v>
      </c>
      <c r="AY663" s="131" t="s">
        <v>119</v>
      </c>
    </row>
    <row r="664" spans="2:65" s="1" customFormat="1" ht="16.5" customHeight="1" x14ac:dyDescent="0.2">
      <c r="B664" s="109"/>
      <c r="C664" s="110" t="s">
        <v>923</v>
      </c>
      <c r="D664" s="110" t="s">
        <v>120</v>
      </c>
      <c r="E664" s="111" t="s">
        <v>924</v>
      </c>
      <c r="F664" s="112" t="s">
        <v>925</v>
      </c>
      <c r="G664" s="113" t="s">
        <v>388</v>
      </c>
      <c r="H664" s="114">
        <v>3</v>
      </c>
      <c r="I664" s="115"/>
      <c r="J664" s="115">
        <f>ROUND(I664*H664,2)</f>
        <v>0</v>
      </c>
      <c r="K664" s="112" t="s">
        <v>124</v>
      </c>
      <c r="L664" s="25"/>
      <c r="M664" s="45" t="s">
        <v>3</v>
      </c>
      <c r="N664" s="116" t="s">
        <v>44</v>
      </c>
      <c r="O664" s="117">
        <v>0.08</v>
      </c>
      <c r="P664" s="117">
        <f>O664*H664</f>
        <v>0.24</v>
      </c>
      <c r="Q664" s="117">
        <v>0</v>
      </c>
      <c r="R664" s="117">
        <f>Q664*H664</f>
        <v>0</v>
      </c>
      <c r="S664" s="117">
        <v>0</v>
      </c>
      <c r="T664" s="118">
        <f>S664*H664</f>
        <v>0</v>
      </c>
      <c r="AR664" s="14" t="s">
        <v>134</v>
      </c>
      <c r="AT664" s="14" t="s">
        <v>120</v>
      </c>
      <c r="AU664" s="14" t="s">
        <v>78</v>
      </c>
      <c r="AY664" s="14" t="s">
        <v>119</v>
      </c>
      <c r="BE664" s="119">
        <f>IF(N664="základní",J664,0)</f>
        <v>0</v>
      </c>
      <c r="BF664" s="119">
        <f>IF(N664="snížená",J664,0)</f>
        <v>0</v>
      </c>
      <c r="BG664" s="119">
        <f>IF(N664="zákl. přenesená",J664,0)</f>
        <v>0</v>
      </c>
      <c r="BH664" s="119">
        <f>IF(N664="sníž. přenesená",J664,0)</f>
        <v>0</v>
      </c>
      <c r="BI664" s="119">
        <f>IF(N664="nulová",J664,0)</f>
        <v>0</v>
      </c>
      <c r="BJ664" s="14" t="s">
        <v>78</v>
      </c>
      <c r="BK664" s="119">
        <f>ROUND(I664*H664,2)</f>
        <v>0</v>
      </c>
      <c r="BL664" s="14" t="s">
        <v>134</v>
      </c>
      <c r="BM664" s="14" t="s">
        <v>926</v>
      </c>
    </row>
    <row r="665" spans="2:65" s="10" customFormat="1" x14ac:dyDescent="0.2">
      <c r="B665" s="123"/>
      <c r="D665" s="120" t="s">
        <v>165</v>
      </c>
      <c r="E665" s="124" t="s">
        <v>3</v>
      </c>
      <c r="F665" s="125" t="s">
        <v>130</v>
      </c>
      <c r="H665" s="126">
        <v>3</v>
      </c>
      <c r="L665" s="123"/>
      <c r="M665" s="127"/>
      <c r="N665" s="128"/>
      <c r="O665" s="128"/>
      <c r="P665" s="128"/>
      <c r="Q665" s="128"/>
      <c r="R665" s="128"/>
      <c r="S665" s="128"/>
      <c r="T665" s="129"/>
      <c r="AT665" s="124" t="s">
        <v>165</v>
      </c>
      <c r="AU665" s="124" t="s">
        <v>78</v>
      </c>
      <c r="AV665" s="10" t="s">
        <v>80</v>
      </c>
      <c r="AW665" s="10" t="s">
        <v>35</v>
      </c>
      <c r="AX665" s="10" t="s">
        <v>78</v>
      </c>
      <c r="AY665" s="124" t="s">
        <v>119</v>
      </c>
    </row>
    <row r="666" spans="2:65" s="11" customFormat="1" x14ac:dyDescent="0.2">
      <c r="B666" s="130"/>
      <c r="D666" s="120" t="s">
        <v>165</v>
      </c>
      <c r="E666" s="131" t="s">
        <v>3</v>
      </c>
      <c r="F666" s="132" t="s">
        <v>919</v>
      </c>
      <c r="H666" s="131" t="s">
        <v>3</v>
      </c>
      <c r="L666" s="130"/>
      <c r="M666" s="133"/>
      <c r="N666" s="134"/>
      <c r="O666" s="134"/>
      <c r="P666" s="134"/>
      <c r="Q666" s="134"/>
      <c r="R666" s="134"/>
      <c r="S666" s="134"/>
      <c r="T666" s="135"/>
      <c r="AT666" s="131" t="s">
        <v>165</v>
      </c>
      <c r="AU666" s="131" t="s">
        <v>78</v>
      </c>
      <c r="AV666" s="11" t="s">
        <v>78</v>
      </c>
      <c r="AW666" s="11" t="s">
        <v>35</v>
      </c>
      <c r="AX666" s="11" t="s">
        <v>73</v>
      </c>
      <c r="AY666" s="131" t="s">
        <v>119</v>
      </c>
    </row>
    <row r="667" spans="2:65" s="1" customFormat="1" ht="16.5" customHeight="1" x14ac:dyDescent="0.2">
      <c r="B667" s="109"/>
      <c r="C667" s="110" t="s">
        <v>927</v>
      </c>
      <c r="D667" s="110" t="s">
        <v>120</v>
      </c>
      <c r="E667" s="111" t="s">
        <v>928</v>
      </c>
      <c r="F667" s="112" t="s">
        <v>929</v>
      </c>
      <c r="G667" s="113" t="s">
        <v>388</v>
      </c>
      <c r="H667" s="114">
        <v>1</v>
      </c>
      <c r="I667" s="115"/>
      <c r="J667" s="115">
        <f>ROUND(I667*H667,2)</f>
        <v>0</v>
      </c>
      <c r="K667" s="112" t="s">
        <v>124</v>
      </c>
      <c r="L667" s="25"/>
      <c r="M667" s="45" t="s">
        <v>3</v>
      </c>
      <c r="N667" s="116" t="s">
        <v>44</v>
      </c>
      <c r="O667" s="117">
        <v>2.4300000000000002</v>
      </c>
      <c r="P667" s="117">
        <f>O667*H667</f>
        <v>2.4300000000000002</v>
      </c>
      <c r="Q667" s="117">
        <v>0</v>
      </c>
      <c r="R667" s="117">
        <f>Q667*H667</f>
        <v>0</v>
      </c>
      <c r="S667" s="117">
        <v>0</v>
      </c>
      <c r="T667" s="118">
        <f>S667*H667</f>
        <v>0</v>
      </c>
      <c r="AR667" s="14" t="s">
        <v>134</v>
      </c>
      <c r="AT667" s="14" t="s">
        <v>120</v>
      </c>
      <c r="AU667" s="14" t="s">
        <v>78</v>
      </c>
      <c r="AY667" s="14" t="s">
        <v>119</v>
      </c>
      <c r="BE667" s="119">
        <f>IF(N667="základní",J667,0)</f>
        <v>0</v>
      </c>
      <c r="BF667" s="119">
        <f>IF(N667="snížená",J667,0)</f>
        <v>0</v>
      </c>
      <c r="BG667" s="119">
        <f>IF(N667="zákl. přenesená",J667,0)</f>
        <v>0</v>
      </c>
      <c r="BH667" s="119">
        <f>IF(N667="sníž. přenesená",J667,0)</f>
        <v>0</v>
      </c>
      <c r="BI667" s="119">
        <f>IF(N667="nulová",J667,0)</f>
        <v>0</v>
      </c>
      <c r="BJ667" s="14" t="s">
        <v>78</v>
      </c>
      <c r="BK667" s="119">
        <f>ROUND(I667*H667,2)</f>
        <v>0</v>
      </c>
      <c r="BL667" s="14" t="s">
        <v>134</v>
      </c>
      <c r="BM667" s="14" t="s">
        <v>930</v>
      </c>
    </row>
    <row r="668" spans="2:65" s="10" customFormat="1" x14ac:dyDescent="0.2">
      <c r="B668" s="123"/>
      <c r="D668" s="120" t="s">
        <v>165</v>
      </c>
      <c r="E668" s="124" t="s">
        <v>3</v>
      </c>
      <c r="F668" s="125" t="s">
        <v>78</v>
      </c>
      <c r="H668" s="126">
        <v>1</v>
      </c>
      <c r="L668" s="123"/>
      <c r="M668" s="127"/>
      <c r="N668" s="128"/>
      <c r="O668" s="128"/>
      <c r="P668" s="128"/>
      <c r="Q668" s="128"/>
      <c r="R668" s="128"/>
      <c r="S668" s="128"/>
      <c r="T668" s="129"/>
      <c r="AT668" s="124" t="s">
        <v>165</v>
      </c>
      <c r="AU668" s="124" t="s">
        <v>78</v>
      </c>
      <c r="AV668" s="10" t="s">
        <v>80</v>
      </c>
      <c r="AW668" s="10" t="s">
        <v>35</v>
      </c>
      <c r="AX668" s="10" t="s">
        <v>78</v>
      </c>
      <c r="AY668" s="124" t="s">
        <v>119</v>
      </c>
    </row>
    <row r="669" spans="2:65" s="11" customFormat="1" x14ac:dyDescent="0.2">
      <c r="B669" s="130"/>
      <c r="D669" s="120" t="s">
        <v>165</v>
      </c>
      <c r="E669" s="131" t="s">
        <v>3</v>
      </c>
      <c r="F669" s="132" t="s">
        <v>919</v>
      </c>
      <c r="H669" s="131" t="s">
        <v>3</v>
      </c>
      <c r="L669" s="130"/>
      <c r="M669" s="133"/>
      <c r="N669" s="134"/>
      <c r="O669" s="134"/>
      <c r="P669" s="134"/>
      <c r="Q669" s="134"/>
      <c r="R669" s="134"/>
      <c r="S669" s="134"/>
      <c r="T669" s="135"/>
      <c r="AT669" s="131" t="s">
        <v>165</v>
      </c>
      <c r="AU669" s="131" t="s">
        <v>78</v>
      </c>
      <c r="AV669" s="11" t="s">
        <v>78</v>
      </c>
      <c r="AW669" s="11" t="s">
        <v>35</v>
      </c>
      <c r="AX669" s="11" t="s">
        <v>73</v>
      </c>
      <c r="AY669" s="131" t="s">
        <v>119</v>
      </c>
    </row>
    <row r="670" spans="2:65" s="1" customFormat="1" ht="16.5" customHeight="1" x14ac:dyDescent="0.2">
      <c r="B670" s="109"/>
      <c r="C670" s="110" t="s">
        <v>931</v>
      </c>
      <c r="D670" s="110" t="s">
        <v>120</v>
      </c>
      <c r="E670" s="111" t="s">
        <v>932</v>
      </c>
      <c r="F670" s="112" t="s">
        <v>933</v>
      </c>
      <c r="G670" s="113" t="s">
        <v>388</v>
      </c>
      <c r="H670" s="114">
        <v>1</v>
      </c>
      <c r="I670" s="115"/>
      <c r="J670" s="115">
        <f>ROUND(I670*H670,2)</f>
        <v>0</v>
      </c>
      <c r="K670" s="112" t="s">
        <v>124</v>
      </c>
      <c r="L670" s="25"/>
      <c r="M670" s="45" t="s">
        <v>3</v>
      </c>
      <c r="N670" s="116" t="s">
        <v>44</v>
      </c>
      <c r="O670" s="117">
        <v>40.200000000000003</v>
      </c>
      <c r="P670" s="117">
        <f>O670*H670</f>
        <v>40.200000000000003</v>
      </c>
      <c r="Q670" s="117">
        <v>0</v>
      </c>
      <c r="R670" s="117">
        <f>Q670*H670</f>
        <v>0</v>
      </c>
      <c r="S670" s="117">
        <v>0</v>
      </c>
      <c r="T670" s="118">
        <f>S670*H670</f>
        <v>0</v>
      </c>
      <c r="AR670" s="14" t="s">
        <v>134</v>
      </c>
      <c r="AT670" s="14" t="s">
        <v>120</v>
      </c>
      <c r="AU670" s="14" t="s">
        <v>78</v>
      </c>
      <c r="AY670" s="14" t="s">
        <v>119</v>
      </c>
      <c r="BE670" s="119">
        <f>IF(N670="základní",J670,0)</f>
        <v>0</v>
      </c>
      <c r="BF670" s="119">
        <f>IF(N670="snížená",J670,0)</f>
        <v>0</v>
      </c>
      <c r="BG670" s="119">
        <f>IF(N670="zákl. přenesená",J670,0)</f>
        <v>0</v>
      </c>
      <c r="BH670" s="119">
        <f>IF(N670="sníž. přenesená",J670,0)</f>
        <v>0</v>
      </c>
      <c r="BI670" s="119">
        <f>IF(N670="nulová",J670,0)</f>
        <v>0</v>
      </c>
      <c r="BJ670" s="14" t="s">
        <v>78</v>
      </c>
      <c r="BK670" s="119">
        <f>ROUND(I670*H670,2)</f>
        <v>0</v>
      </c>
      <c r="BL670" s="14" t="s">
        <v>134</v>
      </c>
      <c r="BM670" s="14" t="s">
        <v>934</v>
      </c>
    </row>
    <row r="671" spans="2:65" s="10" customFormat="1" x14ac:dyDescent="0.2">
      <c r="B671" s="123"/>
      <c r="D671" s="120" t="s">
        <v>165</v>
      </c>
      <c r="E671" s="124" t="s">
        <v>3</v>
      </c>
      <c r="F671" s="125" t="s">
        <v>78</v>
      </c>
      <c r="H671" s="126">
        <v>1</v>
      </c>
      <c r="L671" s="123"/>
      <c r="M671" s="127"/>
      <c r="N671" s="128"/>
      <c r="O671" s="128"/>
      <c r="P671" s="128"/>
      <c r="Q671" s="128"/>
      <c r="R671" s="128"/>
      <c r="S671" s="128"/>
      <c r="T671" s="129"/>
      <c r="AT671" s="124" t="s">
        <v>165</v>
      </c>
      <c r="AU671" s="124" t="s">
        <v>78</v>
      </c>
      <c r="AV671" s="10" t="s">
        <v>80</v>
      </c>
      <c r="AW671" s="10" t="s">
        <v>35</v>
      </c>
      <c r="AX671" s="10" t="s">
        <v>78</v>
      </c>
      <c r="AY671" s="124" t="s">
        <v>119</v>
      </c>
    </row>
    <row r="672" spans="2:65" s="11" customFormat="1" x14ac:dyDescent="0.2">
      <c r="B672" s="130"/>
      <c r="D672" s="120" t="s">
        <v>165</v>
      </c>
      <c r="E672" s="131" t="s">
        <v>3</v>
      </c>
      <c r="F672" s="132" t="s">
        <v>919</v>
      </c>
      <c r="H672" s="131" t="s">
        <v>3</v>
      </c>
      <c r="L672" s="130"/>
      <c r="M672" s="133"/>
      <c r="N672" s="134"/>
      <c r="O672" s="134"/>
      <c r="P672" s="134"/>
      <c r="Q672" s="134"/>
      <c r="R672" s="134"/>
      <c r="S672" s="134"/>
      <c r="T672" s="135"/>
      <c r="AT672" s="131" t="s">
        <v>165</v>
      </c>
      <c r="AU672" s="131" t="s">
        <v>78</v>
      </c>
      <c r="AV672" s="11" t="s">
        <v>78</v>
      </c>
      <c r="AW672" s="11" t="s">
        <v>35</v>
      </c>
      <c r="AX672" s="11" t="s">
        <v>73</v>
      </c>
      <c r="AY672" s="131" t="s">
        <v>119</v>
      </c>
    </row>
    <row r="673" spans="2:65" s="9" customFormat="1" ht="25.9" customHeight="1" x14ac:dyDescent="0.2">
      <c r="B673" s="99"/>
      <c r="D673" s="100" t="s">
        <v>72</v>
      </c>
      <c r="E673" s="101" t="s">
        <v>935</v>
      </c>
      <c r="F673" s="101" t="s">
        <v>936</v>
      </c>
      <c r="J673" s="102">
        <f>BK673</f>
        <v>0</v>
      </c>
      <c r="L673" s="99"/>
      <c r="M673" s="103"/>
      <c r="N673" s="104"/>
      <c r="O673" s="104"/>
      <c r="P673" s="105">
        <f>SUM(P674:P694)</f>
        <v>0</v>
      </c>
      <c r="Q673" s="104"/>
      <c r="R673" s="105">
        <f>SUM(R674:R694)</f>
        <v>0</v>
      </c>
      <c r="S673" s="104"/>
      <c r="T673" s="106">
        <f>SUM(T674:T694)</f>
        <v>0</v>
      </c>
      <c r="AR673" s="100" t="s">
        <v>78</v>
      </c>
      <c r="AT673" s="107" t="s">
        <v>72</v>
      </c>
      <c r="AU673" s="107" t="s">
        <v>73</v>
      </c>
      <c r="AY673" s="100" t="s">
        <v>119</v>
      </c>
      <c r="BK673" s="108">
        <f>SUM(BK674:BK694)</f>
        <v>0</v>
      </c>
    </row>
    <row r="674" spans="2:65" s="1" customFormat="1" ht="16.5" customHeight="1" x14ac:dyDescent="0.2">
      <c r="B674" s="109"/>
      <c r="C674" s="136" t="s">
        <v>937</v>
      </c>
      <c r="D674" s="136" t="s">
        <v>272</v>
      </c>
      <c r="E674" s="137" t="s">
        <v>938</v>
      </c>
      <c r="F674" s="138" t="s">
        <v>939</v>
      </c>
      <c r="G674" s="139" t="s">
        <v>267</v>
      </c>
      <c r="H674" s="140">
        <v>250</v>
      </c>
      <c r="I674" s="141"/>
      <c r="J674" s="141">
        <f>ROUND(I674*H674,2)</f>
        <v>0</v>
      </c>
      <c r="K674" s="138" t="s">
        <v>3</v>
      </c>
      <c r="L674" s="142"/>
      <c r="M674" s="143" t="s">
        <v>3</v>
      </c>
      <c r="N674" s="144" t="s">
        <v>44</v>
      </c>
      <c r="O674" s="117">
        <v>0</v>
      </c>
      <c r="P674" s="117">
        <f>O674*H674</f>
        <v>0</v>
      </c>
      <c r="Q674" s="117">
        <v>0</v>
      </c>
      <c r="R674" s="117">
        <f>Q674*H674</f>
        <v>0</v>
      </c>
      <c r="S674" s="117">
        <v>0</v>
      </c>
      <c r="T674" s="118">
        <f>S674*H674</f>
        <v>0</v>
      </c>
      <c r="AR674" s="14" t="s">
        <v>153</v>
      </c>
      <c r="AT674" s="14" t="s">
        <v>272</v>
      </c>
      <c r="AU674" s="14" t="s">
        <v>78</v>
      </c>
      <c r="AY674" s="14" t="s">
        <v>119</v>
      </c>
      <c r="BE674" s="119">
        <f>IF(N674="základní",J674,0)</f>
        <v>0</v>
      </c>
      <c r="BF674" s="119">
        <f>IF(N674="snížená",J674,0)</f>
        <v>0</v>
      </c>
      <c r="BG674" s="119">
        <f>IF(N674="zákl. přenesená",J674,0)</f>
        <v>0</v>
      </c>
      <c r="BH674" s="119">
        <f>IF(N674="sníž. přenesená",J674,0)</f>
        <v>0</v>
      </c>
      <c r="BI674" s="119">
        <f>IF(N674="nulová",J674,0)</f>
        <v>0</v>
      </c>
      <c r="BJ674" s="14" t="s">
        <v>78</v>
      </c>
      <c r="BK674" s="119">
        <f>ROUND(I674*H674,2)</f>
        <v>0</v>
      </c>
      <c r="BL674" s="14" t="s">
        <v>134</v>
      </c>
      <c r="BM674" s="14" t="s">
        <v>940</v>
      </c>
    </row>
    <row r="675" spans="2:65" s="10" customFormat="1" x14ac:dyDescent="0.2">
      <c r="B675" s="123"/>
      <c r="D675" s="120" t="s">
        <v>165</v>
      </c>
      <c r="E675" s="124" t="s">
        <v>3</v>
      </c>
      <c r="F675" s="125" t="s">
        <v>941</v>
      </c>
      <c r="H675" s="126">
        <v>250</v>
      </c>
      <c r="L675" s="123"/>
      <c r="M675" s="127"/>
      <c r="N675" s="128"/>
      <c r="O675" s="128"/>
      <c r="P675" s="128"/>
      <c r="Q675" s="128"/>
      <c r="R675" s="128"/>
      <c r="S675" s="128"/>
      <c r="T675" s="129"/>
      <c r="AT675" s="124" t="s">
        <v>165</v>
      </c>
      <c r="AU675" s="124" t="s">
        <v>78</v>
      </c>
      <c r="AV675" s="10" t="s">
        <v>80</v>
      </c>
      <c r="AW675" s="10" t="s">
        <v>35</v>
      </c>
      <c r="AX675" s="10" t="s">
        <v>78</v>
      </c>
      <c r="AY675" s="124" t="s">
        <v>119</v>
      </c>
    </row>
    <row r="676" spans="2:65" s="11" customFormat="1" x14ac:dyDescent="0.2">
      <c r="B676" s="130"/>
      <c r="D676" s="120" t="s">
        <v>165</v>
      </c>
      <c r="E676" s="131" t="s">
        <v>3</v>
      </c>
      <c r="F676" s="132" t="s">
        <v>942</v>
      </c>
      <c r="H676" s="131" t="s">
        <v>3</v>
      </c>
      <c r="L676" s="130"/>
      <c r="M676" s="133"/>
      <c r="N676" s="134"/>
      <c r="O676" s="134"/>
      <c r="P676" s="134"/>
      <c r="Q676" s="134"/>
      <c r="R676" s="134"/>
      <c r="S676" s="134"/>
      <c r="T676" s="135"/>
      <c r="AT676" s="131" t="s">
        <v>165</v>
      </c>
      <c r="AU676" s="131" t="s">
        <v>78</v>
      </c>
      <c r="AV676" s="11" t="s">
        <v>78</v>
      </c>
      <c r="AW676" s="11" t="s">
        <v>35</v>
      </c>
      <c r="AX676" s="11" t="s">
        <v>73</v>
      </c>
      <c r="AY676" s="131" t="s">
        <v>119</v>
      </c>
    </row>
    <row r="677" spans="2:65" s="1" customFormat="1" ht="16.5" customHeight="1" x14ac:dyDescent="0.2">
      <c r="B677" s="109"/>
      <c r="C677" s="136" t="s">
        <v>943</v>
      </c>
      <c r="D677" s="136" t="s">
        <v>272</v>
      </c>
      <c r="E677" s="137" t="s">
        <v>944</v>
      </c>
      <c r="F677" s="138" t="s">
        <v>945</v>
      </c>
      <c r="G677" s="139" t="s">
        <v>388</v>
      </c>
      <c r="H677" s="140">
        <v>1</v>
      </c>
      <c r="I677" s="141"/>
      <c r="J677" s="141">
        <f>ROUND(I677*H677,2)</f>
        <v>0</v>
      </c>
      <c r="K677" s="138" t="s">
        <v>3</v>
      </c>
      <c r="L677" s="142"/>
      <c r="M677" s="143" t="s">
        <v>3</v>
      </c>
      <c r="N677" s="144" t="s">
        <v>44</v>
      </c>
      <c r="O677" s="117">
        <v>0</v>
      </c>
      <c r="P677" s="117">
        <f>O677*H677</f>
        <v>0</v>
      </c>
      <c r="Q677" s="117">
        <v>0</v>
      </c>
      <c r="R677" s="117">
        <f>Q677*H677</f>
        <v>0</v>
      </c>
      <c r="S677" s="117">
        <v>0</v>
      </c>
      <c r="T677" s="118">
        <f>S677*H677</f>
        <v>0</v>
      </c>
      <c r="AR677" s="14" t="s">
        <v>153</v>
      </c>
      <c r="AT677" s="14" t="s">
        <v>272</v>
      </c>
      <c r="AU677" s="14" t="s">
        <v>78</v>
      </c>
      <c r="AY677" s="14" t="s">
        <v>119</v>
      </c>
      <c r="BE677" s="119">
        <f>IF(N677="základní",J677,0)</f>
        <v>0</v>
      </c>
      <c r="BF677" s="119">
        <f>IF(N677="snížená",J677,0)</f>
        <v>0</v>
      </c>
      <c r="BG677" s="119">
        <f>IF(N677="zákl. přenesená",J677,0)</f>
        <v>0</v>
      </c>
      <c r="BH677" s="119">
        <f>IF(N677="sníž. přenesená",J677,0)</f>
        <v>0</v>
      </c>
      <c r="BI677" s="119">
        <f>IF(N677="nulová",J677,0)</f>
        <v>0</v>
      </c>
      <c r="BJ677" s="14" t="s">
        <v>78</v>
      </c>
      <c r="BK677" s="119">
        <f>ROUND(I677*H677,2)</f>
        <v>0</v>
      </c>
      <c r="BL677" s="14" t="s">
        <v>134</v>
      </c>
      <c r="BM677" s="14" t="s">
        <v>946</v>
      </c>
    </row>
    <row r="678" spans="2:65" s="10" customFormat="1" x14ac:dyDescent="0.2">
      <c r="B678" s="123"/>
      <c r="D678" s="120" t="s">
        <v>165</v>
      </c>
      <c r="E678" s="124" t="s">
        <v>3</v>
      </c>
      <c r="F678" s="125" t="s">
        <v>78</v>
      </c>
      <c r="H678" s="126">
        <v>1</v>
      </c>
      <c r="L678" s="123"/>
      <c r="M678" s="127"/>
      <c r="N678" s="128"/>
      <c r="O678" s="128"/>
      <c r="P678" s="128"/>
      <c r="Q678" s="128"/>
      <c r="R678" s="128"/>
      <c r="S678" s="128"/>
      <c r="T678" s="129"/>
      <c r="AT678" s="124" t="s">
        <v>165</v>
      </c>
      <c r="AU678" s="124" t="s">
        <v>78</v>
      </c>
      <c r="AV678" s="10" t="s">
        <v>80</v>
      </c>
      <c r="AW678" s="10" t="s">
        <v>35</v>
      </c>
      <c r="AX678" s="10" t="s">
        <v>78</v>
      </c>
      <c r="AY678" s="124" t="s">
        <v>119</v>
      </c>
    </row>
    <row r="679" spans="2:65" s="11" customFormat="1" x14ac:dyDescent="0.2">
      <c r="B679" s="130"/>
      <c r="D679" s="120" t="s">
        <v>165</v>
      </c>
      <c r="E679" s="131" t="s">
        <v>3</v>
      </c>
      <c r="F679" s="132" t="s">
        <v>942</v>
      </c>
      <c r="H679" s="131" t="s">
        <v>3</v>
      </c>
      <c r="L679" s="130"/>
      <c r="M679" s="133"/>
      <c r="N679" s="134"/>
      <c r="O679" s="134"/>
      <c r="P679" s="134"/>
      <c r="Q679" s="134"/>
      <c r="R679" s="134"/>
      <c r="S679" s="134"/>
      <c r="T679" s="135"/>
      <c r="AT679" s="131" t="s">
        <v>165</v>
      </c>
      <c r="AU679" s="131" t="s">
        <v>78</v>
      </c>
      <c r="AV679" s="11" t="s">
        <v>78</v>
      </c>
      <c r="AW679" s="11" t="s">
        <v>35</v>
      </c>
      <c r="AX679" s="11" t="s">
        <v>73</v>
      </c>
      <c r="AY679" s="131" t="s">
        <v>119</v>
      </c>
    </row>
    <row r="680" spans="2:65" s="1" customFormat="1" ht="16.5" customHeight="1" x14ac:dyDescent="0.2">
      <c r="B680" s="109"/>
      <c r="C680" s="136" t="s">
        <v>947</v>
      </c>
      <c r="D680" s="136" t="s">
        <v>272</v>
      </c>
      <c r="E680" s="137" t="s">
        <v>948</v>
      </c>
      <c r="F680" s="138" t="s">
        <v>949</v>
      </c>
      <c r="G680" s="139" t="s">
        <v>205</v>
      </c>
      <c r="H680" s="140">
        <v>24</v>
      </c>
      <c r="I680" s="141"/>
      <c r="J680" s="141">
        <f>ROUND(I680*H680,2)</f>
        <v>0</v>
      </c>
      <c r="K680" s="138" t="s">
        <v>3</v>
      </c>
      <c r="L680" s="142"/>
      <c r="M680" s="143" t="s">
        <v>3</v>
      </c>
      <c r="N680" s="144" t="s">
        <v>44</v>
      </c>
      <c r="O680" s="117">
        <v>0</v>
      </c>
      <c r="P680" s="117">
        <f>O680*H680</f>
        <v>0</v>
      </c>
      <c r="Q680" s="117">
        <v>0</v>
      </c>
      <c r="R680" s="117">
        <f>Q680*H680</f>
        <v>0</v>
      </c>
      <c r="S680" s="117">
        <v>0</v>
      </c>
      <c r="T680" s="118">
        <f>S680*H680</f>
        <v>0</v>
      </c>
      <c r="AR680" s="14" t="s">
        <v>153</v>
      </c>
      <c r="AT680" s="14" t="s">
        <v>272</v>
      </c>
      <c r="AU680" s="14" t="s">
        <v>78</v>
      </c>
      <c r="AY680" s="14" t="s">
        <v>119</v>
      </c>
      <c r="BE680" s="119">
        <f>IF(N680="základní",J680,0)</f>
        <v>0</v>
      </c>
      <c r="BF680" s="119">
        <f>IF(N680="snížená",J680,0)</f>
        <v>0</v>
      </c>
      <c r="BG680" s="119">
        <f>IF(N680="zákl. přenesená",J680,0)</f>
        <v>0</v>
      </c>
      <c r="BH680" s="119">
        <f>IF(N680="sníž. přenesená",J680,0)</f>
        <v>0</v>
      </c>
      <c r="BI680" s="119">
        <f>IF(N680="nulová",J680,0)</f>
        <v>0</v>
      </c>
      <c r="BJ680" s="14" t="s">
        <v>78</v>
      </c>
      <c r="BK680" s="119">
        <f>ROUND(I680*H680,2)</f>
        <v>0</v>
      </c>
      <c r="BL680" s="14" t="s">
        <v>134</v>
      </c>
      <c r="BM680" s="14" t="s">
        <v>950</v>
      </c>
    </row>
    <row r="681" spans="2:65" s="10" customFormat="1" x14ac:dyDescent="0.2">
      <c r="B681" s="123"/>
      <c r="D681" s="120" t="s">
        <v>165</v>
      </c>
      <c r="E681" s="124" t="s">
        <v>3</v>
      </c>
      <c r="F681" s="125" t="s">
        <v>247</v>
      </c>
      <c r="H681" s="126">
        <v>24</v>
      </c>
      <c r="L681" s="123"/>
      <c r="M681" s="127"/>
      <c r="N681" s="128"/>
      <c r="O681" s="128"/>
      <c r="P681" s="128"/>
      <c r="Q681" s="128"/>
      <c r="R681" s="128"/>
      <c r="S681" s="128"/>
      <c r="T681" s="129"/>
      <c r="AT681" s="124" t="s">
        <v>165</v>
      </c>
      <c r="AU681" s="124" t="s">
        <v>78</v>
      </c>
      <c r="AV681" s="10" t="s">
        <v>80</v>
      </c>
      <c r="AW681" s="10" t="s">
        <v>35</v>
      </c>
      <c r="AX681" s="10" t="s">
        <v>78</v>
      </c>
      <c r="AY681" s="124" t="s">
        <v>119</v>
      </c>
    </row>
    <row r="682" spans="2:65" s="11" customFormat="1" x14ac:dyDescent="0.2">
      <c r="B682" s="130"/>
      <c r="D682" s="120" t="s">
        <v>165</v>
      </c>
      <c r="E682" s="131" t="s">
        <v>3</v>
      </c>
      <c r="F682" s="132" t="s">
        <v>942</v>
      </c>
      <c r="H682" s="131" t="s">
        <v>3</v>
      </c>
      <c r="L682" s="130"/>
      <c r="M682" s="133"/>
      <c r="N682" s="134"/>
      <c r="O682" s="134"/>
      <c r="P682" s="134"/>
      <c r="Q682" s="134"/>
      <c r="R682" s="134"/>
      <c r="S682" s="134"/>
      <c r="T682" s="135"/>
      <c r="AT682" s="131" t="s">
        <v>165</v>
      </c>
      <c r="AU682" s="131" t="s">
        <v>78</v>
      </c>
      <c r="AV682" s="11" t="s">
        <v>78</v>
      </c>
      <c r="AW682" s="11" t="s">
        <v>35</v>
      </c>
      <c r="AX682" s="11" t="s">
        <v>73</v>
      </c>
      <c r="AY682" s="131" t="s">
        <v>119</v>
      </c>
    </row>
    <row r="683" spans="2:65" s="1" customFormat="1" ht="16.5" customHeight="1" x14ac:dyDescent="0.2">
      <c r="B683" s="109"/>
      <c r="C683" s="136" t="s">
        <v>951</v>
      </c>
      <c r="D683" s="136" t="s">
        <v>272</v>
      </c>
      <c r="E683" s="137" t="s">
        <v>952</v>
      </c>
      <c r="F683" s="138" t="s">
        <v>953</v>
      </c>
      <c r="G683" s="139" t="s">
        <v>388</v>
      </c>
      <c r="H683" s="140">
        <v>48</v>
      </c>
      <c r="I683" s="141"/>
      <c r="J683" s="141">
        <f>ROUND(I683*H683,2)</f>
        <v>0</v>
      </c>
      <c r="K683" s="138" t="s">
        <v>3</v>
      </c>
      <c r="L683" s="142"/>
      <c r="M683" s="143" t="s">
        <v>3</v>
      </c>
      <c r="N683" s="144" t="s">
        <v>44</v>
      </c>
      <c r="O683" s="117">
        <v>0</v>
      </c>
      <c r="P683" s="117">
        <f>O683*H683</f>
        <v>0</v>
      </c>
      <c r="Q683" s="117">
        <v>0</v>
      </c>
      <c r="R683" s="117">
        <f>Q683*H683</f>
        <v>0</v>
      </c>
      <c r="S683" s="117">
        <v>0</v>
      </c>
      <c r="T683" s="118">
        <f>S683*H683</f>
        <v>0</v>
      </c>
      <c r="AR683" s="14" t="s">
        <v>153</v>
      </c>
      <c r="AT683" s="14" t="s">
        <v>272</v>
      </c>
      <c r="AU683" s="14" t="s">
        <v>78</v>
      </c>
      <c r="AY683" s="14" t="s">
        <v>119</v>
      </c>
      <c r="BE683" s="119">
        <f>IF(N683="základní",J683,0)</f>
        <v>0</v>
      </c>
      <c r="BF683" s="119">
        <f>IF(N683="snížená",J683,0)</f>
        <v>0</v>
      </c>
      <c r="BG683" s="119">
        <f>IF(N683="zákl. přenesená",J683,0)</f>
        <v>0</v>
      </c>
      <c r="BH683" s="119">
        <f>IF(N683="sníž. přenesená",J683,0)</f>
        <v>0</v>
      </c>
      <c r="BI683" s="119">
        <f>IF(N683="nulová",J683,0)</f>
        <v>0</v>
      </c>
      <c r="BJ683" s="14" t="s">
        <v>78</v>
      </c>
      <c r="BK683" s="119">
        <f>ROUND(I683*H683,2)</f>
        <v>0</v>
      </c>
      <c r="BL683" s="14" t="s">
        <v>134</v>
      </c>
      <c r="BM683" s="14" t="s">
        <v>954</v>
      </c>
    </row>
    <row r="684" spans="2:65" s="10" customFormat="1" x14ac:dyDescent="0.2">
      <c r="B684" s="123"/>
      <c r="D684" s="120" t="s">
        <v>165</v>
      </c>
      <c r="E684" s="124" t="s">
        <v>3</v>
      </c>
      <c r="F684" s="125" t="s">
        <v>380</v>
      </c>
      <c r="H684" s="126">
        <v>48</v>
      </c>
      <c r="L684" s="123"/>
      <c r="M684" s="127"/>
      <c r="N684" s="128"/>
      <c r="O684" s="128"/>
      <c r="P684" s="128"/>
      <c r="Q684" s="128"/>
      <c r="R684" s="128"/>
      <c r="S684" s="128"/>
      <c r="T684" s="129"/>
      <c r="AT684" s="124" t="s">
        <v>165</v>
      </c>
      <c r="AU684" s="124" t="s">
        <v>78</v>
      </c>
      <c r="AV684" s="10" t="s">
        <v>80</v>
      </c>
      <c r="AW684" s="10" t="s">
        <v>35</v>
      </c>
      <c r="AX684" s="10" t="s">
        <v>78</v>
      </c>
      <c r="AY684" s="124" t="s">
        <v>119</v>
      </c>
    </row>
    <row r="685" spans="2:65" s="11" customFormat="1" x14ac:dyDescent="0.2">
      <c r="B685" s="130"/>
      <c r="D685" s="120" t="s">
        <v>165</v>
      </c>
      <c r="E685" s="131" t="s">
        <v>3</v>
      </c>
      <c r="F685" s="132" t="s">
        <v>942</v>
      </c>
      <c r="H685" s="131" t="s">
        <v>3</v>
      </c>
      <c r="L685" s="130"/>
      <c r="M685" s="133"/>
      <c r="N685" s="134"/>
      <c r="O685" s="134"/>
      <c r="P685" s="134"/>
      <c r="Q685" s="134"/>
      <c r="R685" s="134"/>
      <c r="S685" s="134"/>
      <c r="T685" s="135"/>
      <c r="AT685" s="131" t="s">
        <v>165</v>
      </c>
      <c r="AU685" s="131" t="s">
        <v>78</v>
      </c>
      <c r="AV685" s="11" t="s">
        <v>78</v>
      </c>
      <c r="AW685" s="11" t="s">
        <v>35</v>
      </c>
      <c r="AX685" s="11" t="s">
        <v>73</v>
      </c>
      <c r="AY685" s="131" t="s">
        <v>119</v>
      </c>
    </row>
    <row r="686" spans="2:65" s="1" customFormat="1" ht="16.5" customHeight="1" x14ac:dyDescent="0.2">
      <c r="B686" s="109"/>
      <c r="C686" s="136" t="s">
        <v>955</v>
      </c>
      <c r="D686" s="136" t="s">
        <v>272</v>
      </c>
      <c r="E686" s="137" t="s">
        <v>956</v>
      </c>
      <c r="F686" s="138" t="s">
        <v>957</v>
      </c>
      <c r="G686" s="139" t="s">
        <v>388</v>
      </c>
      <c r="H686" s="140">
        <v>48</v>
      </c>
      <c r="I686" s="141"/>
      <c r="J686" s="141">
        <f>ROUND(I686*H686,2)</f>
        <v>0</v>
      </c>
      <c r="K686" s="138" t="s">
        <v>3</v>
      </c>
      <c r="L686" s="142"/>
      <c r="M686" s="143" t="s">
        <v>3</v>
      </c>
      <c r="N686" s="144" t="s">
        <v>44</v>
      </c>
      <c r="O686" s="117">
        <v>0</v>
      </c>
      <c r="P686" s="117">
        <f>O686*H686</f>
        <v>0</v>
      </c>
      <c r="Q686" s="117">
        <v>0</v>
      </c>
      <c r="R686" s="117">
        <f>Q686*H686</f>
        <v>0</v>
      </c>
      <c r="S686" s="117">
        <v>0</v>
      </c>
      <c r="T686" s="118">
        <f>S686*H686</f>
        <v>0</v>
      </c>
      <c r="AR686" s="14" t="s">
        <v>153</v>
      </c>
      <c r="AT686" s="14" t="s">
        <v>272</v>
      </c>
      <c r="AU686" s="14" t="s">
        <v>78</v>
      </c>
      <c r="AY686" s="14" t="s">
        <v>119</v>
      </c>
      <c r="BE686" s="119">
        <f>IF(N686="základní",J686,0)</f>
        <v>0</v>
      </c>
      <c r="BF686" s="119">
        <f>IF(N686="snížená",J686,0)</f>
        <v>0</v>
      </c>
      <c r="BG686" s="119">
        <f>IF(N686="zákl. přenesená",J686,0)</f>
        <v>0</v>
      </c>
      <c r="BH686" s="119">
        <f>IF(N686="sníž. přenesená",J686,0)</f>
        <v>0</v>
      </c>
      <c r="BI686" s="119">
        <f>IF(N686="nulová",J686,0)</f>
        <v>0</v>
      </c>
      <c r="BJ686" s="14" t="s">
        <v>78</v>
      </c>
      <c r="BK686" s="119">
        <f>ROUND(I686*H686,2)</f>
        <v>0</v>
      </c>
      <c r="BL686" s="14" t="s">
        <v>134</v>
      </c>
      <c r="BM686" s="14" t="s">
        <v>958</v>
      </c>
    </row>
    <row r="687" spans="2:65" s="10" customFormat="1" x14ac:dyDescent="0.2">
      <c r="B687" s="123"/>
      <c r="D687" s="120" t="s">
        <v>165</v>
      </c>
      <c r="E687" s="124" t="s">
        <v>3</v>
      </c>
      <c r="F687" s="125" t="s">
        <v>380</v>
      </c>
      <c r="H687" s="126">
        <v>48</v>
      </c>
      <c r="L687" s="123"/>
      <c r="M687" s="127"/>
      <c r="N687" s="128"/>
      <c r="O687" s="128"/>
      <c r="P687" s="128"/>
      <c r="Q687" s="128"/>
      <c r="R687" s="128"/>
      <c r="S687" s="128"/>
      <c r="T687" s="129"/>
      <c r="AT687" s="124" t="s">
        <v>165</v>
      </c>
      <c r="AU687" s="124" t="s">
        <v>78</v>
      </c>
      <c r="AV687" s="10" t="s">
        <v>80</v>
      </c>
      <c r="AW687" s="10" t="s">
        <v>35</v>
      </c>
      <c r="AX687" s="10" t="s">
        <v>78</v>
      </c>
      <c r="AY687" s="124" t="s">
        <v>119</v>
      </c>
    </row>
    <row r="688" spans="2:65" s="11" customFormat="1" x14ac:dyDescent="0.2">
      <c r="B688" s="130"/>
      <c r="D688" s="120" t="s">
        <v>165</v>
      </c>
      <c r="E688" s="131" t="s">
        <v>3</v>
      </c>
      <c r="F688" s="132" t="s">
        <v>942</v>
      </c>
      <c r="H688" s="131" t="s">
        <v>3</v>
      </c>
      <c r="L688" s="130"/>
      <c r="M688" s="133"/>
      <c r="N688" s="134"/>
      <c r="O688" s="134"/>
      <c r="P688" s="134"/>
      <c r="Q688" s="134"/>
      <c r="R688" s="134"/>
      <c r="S688" s="134"/>
      <c r="T688" s="135"/>
      <c r="AT688" s="131" t="s">
        <v>165</v>
      </c>
      <c r="AU688" s="131" t="s">
        <v>78</v>
      </c>
      <c r="AV688" s="11" t="s">
        <v>78</v>
      </c>
      <c r="AW688" s="11" t="s">
        <v>35</v>
      </c>
      <c r="AX688" s="11" t="s">
        <v>73</v>
      </c>
      <c r="AY688" s="131" t="s">
        <v>119</v>
      </c>
    </row>
    <row r="689" spans="2:65" s="1" customFormat="1" ht="16.5" customHeight="1" x14ac:dyDescent="0.2">
      <c r="B689" s="109"/>
      <c r="C689" s="136" t="s">
        <v>959</v>
      </c>
      <c r="D689" s="136" t="s">
        <v>272</v>
      </c>
      <c r="E689" s="137" t="s">
        <v>960</v>
      </c>
      <c r="F689" s="138" t="s">
        <v>961</v>
      </c>
      <c r="G689" s="139" t="s">
        <v>962</v>
      </c>
      <c r="H689" s="140">
        <v>1</v>
      </c>
      <c r="I689" s="141"/>
      <c r="J689" s="141">
        <f>ROUND(I689*H689,2)</f>
        <v>0</v>
      </c>
      <c r="K689" s="138" t="s">
        <v>3</v>
      </c>
      <c r="L689" s="142"/>
      <c r="M689" s="143" t="s">
        <v>3</v>
      </c>
      <c r="N689" s="144" t="s">
        <v>44</v>
      </c>
      <c r="O689" s="117">
        <v>0</v>
      </c>
      <c r="P689" s="117">
        <f>O689*H689</f>
        <v>0</v>
      </c>
      <c r="Q689" s="117">
        <v>0</v>
      </c>
      <c r="R689" s="117">
        <f>Q689*H689</f>
        <v>0</v>
      </c>
      <c r="S689" s="117">
        <v>0</v>
      </c>
      <c r="T689" s="118">
        <f>S689*H689</f>
        <v>0</v>
      </c>
      <c r="AR689" s="14" t="s">
        <v>153</v>
      </c>
      <c r="AT689" s="14" t="s">
        <v>272</v>
      </c>
      <c r="AU689" s="14" t="s">
        <v>78</v>
      </c>
      <c r="AY689" s="14" t="s">
        <v>119</v>
      </c>
      <c r="BE689" s="119">
        <f>IF(N689="základní",J689,0)</f>
        <v>0</v>
      </c>
      <c r="BF689" s="119">
        <f>IF(N689="snížená",J689,0)</f>
        <v>0</v>
      </c>
      <c r="BG689" s="119">
        <f>IF(N689="zákl. přenesená",J689,0)</f>
        <v>0</v>
      </c>
      <c r="BH689" s="119">
        <f>IF(N689="sníž. přenesená",J689,0)</f>
        <v>0</v>
      </c>
      <c r="BI689" s="119">
        <f>IF(N689="nulová",J689,0)</f>
        <v>0</v>
      </c>
      <c r="BJ689" s="14" t="s">
        <v>78</v>
      </c>
      <c r="BK689" s="119">
        <f>ROUND(I689*H689,2)</f>
        <v>0</v>
      </c>
      <c r="BL689" s="14" t="s">
        <v>134</v>
      </c>
      <c r="BM689" s="14" t="s">
        <v>963</v>
      </c>
    </row>
    <row r="690" spans="2:65" s="10" customFormat="1" x14ac:dyDescent="0.2">
      <c r="B690" s="123"/>
      <c r="D690" s="120" t="s">
        <v>165</v>
      </c>
      <c r="E690" s="124" t="s">
        <v>3</v>
      </c>
      <c r="F690" s="125" t="s">
        <v>78</v>
      </c>
      <c r="H690" s="126">
        <v>1</v>
      </c>
      <c r="L690" s="123"/>
      <c r="M690" s="127"/>
      <c r="N690" s="128"/>
      <c r="O690" s="128"/>
      <c r="P690" s="128"/>
      <c r="Q690" s="128"/>
      <c r="R690" s="128"/>
      <c r="S690" s="128"/>
      <c r="T690" s="129"/>
      <c r="AT690" s="124" t="s">
        <v>165</v>
      </c>
      <c r="AU690" s="124" t="s">
        <v>78</v>
      </c>
      <c r="AV690" s="10" t="s">
        <v>80</v>
      </c>
      <c r="AW690" s="10" t="s">
        <v>35</v>
      </c>
      <c r="AX690" s="10" t="s">
        <v>78</v>
      </c>
      <c r="AY690" s="124" t="s">
        <v>119</v>
      </c>
    </row>
    <row r="691" spans="2:65" s="11" customFormat="1" x14ac:dyDescent="0.2">
      <c r="B691" s="130"/>
      <c r="D691" s="120" t="s">
        <v>165</v>
      </c>
      <c r="E691" s="131" t="s">
        <v>3</v>
      </c>
      <c r="F691" s="132" t="s">
        <v>942</v>
      </c>
      <c r="H691" s="131" t="s">
        <v>3</v>
      </c>
      <c r="L691" s="130"/>
      <c r="M691" s="133"/>
      <c r="N691" s="134"/>
      <c r="O691" s="134"/>
      <c r="P691" s="134"/>
      <c r="Q691" s="134"/>
      <c r="R691" s="134"/>
      <c r="S691" s="134"/>
      <c r="T691" s="135"/>
      <c r="AT691" s="131" t="s">
        <v>165</v>
      </c>
      <c r="AU691" s="131" t="s">
        <v>78</v>
      </c>
      <c r="AV691" s="11" t="s">
        <v>78</v>
      </c>
      <c r="AW691" s="11" t="s">
        <v>35</v>
      </c>
      <c r="AX691" s="11" t="s">
        <v>73</v>
      </c>
      <c r="AY691" s="131" t="s">
        <v>119</v>
      </c>
    </row>
    <row r="692" spans="2:65" s="1" customFormat="1" ht="16.5" customHeight="1" x14ac:dyDescent="0.2">
      <c r="B692" s="109"/>
      <c r="C692" s="136" t="s">
        <v>918</v>
      </c>
      <c r="D692" s="136" t="s">
        <v>272</v>
      </c>
      <c r="E692" s="137" t="s">
        <v>964</v>
      </c>
      <c r="F692" s="138" t="s">
        <v>965</v>
      </c>
      <c r="G692" s="139" t="s">
        <v>962</v>
      </c>
      <c r="H692" s="140">
        <v>1</v>
      </c>
      <c r="I692" s="141"/>
      <c r="J692" s="141">
        <f>ROUND(I692*H692,2)</f>
        <v>0</v>
      </c>
      <c r="K692" s="138" t="s">
        <v>3</v>
      </c>
      <c r="L692" s="142"/>
      <c r="M692" s="143" t="s">
        <v>3</v>
      </c>
      <c r="N692" s="144" t="s">
        <v>44</v>
      </c>
      <c r="O692" s="117">
        <v>0</v>
      </c>
      <c r="P692" s="117">
        <f>O692*H692</f>
        <v>0</v>
      </c>
      <c r="Q692" s="117">
        <v>0</v>
      </c>
      <c r="R692" s="117">
        <f>Q692*H692</f>
        <v>0</v>
      </c>
      <c r="S692" s="117">
        <v>0</v>
      </c>
      <c r="T692" s="118">
        <f>S692*H692</f>
        <v>0</v>
      </c>
      <c r="AR692" s="14" t="s">
        <v>153</v>
      </c>
      <c r="AT692" s="14" t="s">
        <v>272</v>
      </c>
      <c r="AU692" s="14" t="s">
        <v>78</v>
      </c>
      <c r="AY692" s="14" t="s">
        <v>119</v>
      </c>
      <c r="BE692" s="119">
        <f>IF(N692="základní",J692,0)</f>
        <v>0</v>
      </c>
      <c r="BF692" s="119">
        <f>IF(N692="snížená",J692,0)</f>
        <v>0</v>
      </c>
      <c r="BG692" s="119">
        <f>IF(N692="zákl. přenesená",J692,0)</f>
        <v>0</v>
      </c>
      <c r="BH692" s="119">
        <f>IF(N692="sníž. přenesená",J692,0)</f>
        <v>0</v>
      </c>
      <c r="BI692" s="119">
        <f>IF(N692="nulová",J692,0)</f>
        <v>0</v>
      </c>
      <c r="BJ692" s="14" t="s">
        <v>78</v>
      </c>
      <c r="BK692" s="119">
        <f>ROUND(I692*H692,2)</f>
        <v>0</v>
      </c>
      <c r="BL692" s="14" t="s">
        <v>134</v>
      </c>
      <c r="BM692" s="14" t="s">
        <v>966</v>
      </c>
    </row>
    <row r="693" spans="2:65" s="10" customFormat="1" x14ac:dyDescent="0.2">
      <c r="B693" s="123"/>
      <c r="D693" s="120" t="s">
        <v>165</v>
      </c>
      <c r="E693" s="124" t="s">
        <v>3</v>
      </c>
      <c r="F693" s="125" t="s">
        <v>78</v>
      </c>
      <c r="H693" s="126">
        <v>1</v>
      </c>
      <c r="L693" s="123"/>
      <c r="M693" s="127"/>
      <c r="N693" s="128"/>
      <c r="O693" s="128"/>
      <c r="P693" s="128"/>
      <c r="Q693" s="128"/>
      <c r="R693" s="128"/>
      <c r="S693" s="128"/>
      <c r="T693" s="129"/>
      <c r="AT693" s="124" t="s">
        <v>165</v>
      </c>
      <c r="AU693" s="124" t="s">
        <v>78</v>
      </c>
      <c r="AV693" s="10" t="s">
        <v>80</v>
      </c>
      <c r="AW693" s="10" t="s">
        <v>35</v>
      </c>
      <c r="AX693" s="10" t="s">
        <v>78</v>
      </c>
      <c r="AY693" s="124" t="s">
        <v>119</v>
      </c>
    </row>
    <row r="694" spans="2:65" s="11" customFormat="1" x14ac:dyDescent="0.2">
      <c r="B694" s="130"/>
      <c r="D694" s="120" t="s">
        <v>165</v>
      </c>
      <c r="E694" s="131" t="s">
        <v>3</v>
      </c>
      <c r="F694" s="132" t="s">
        <v>942</v>
      </c>
      <c r="H694" s="131" t="s">
        <v>3</v>
      </c>
      <c r="L694" s="130"/>
      <c r="M694" s="133"/>
      <c r="N694" s="134"/>
      <c r="O694" s="134"/>
      <c r="P694" s="134"/>
      <c r="Q694" s="134"/>
      <c r="R694" s="134"/>
      <c r="S694" s="134"/>
      <c r="T694" s="135"/>
      <c r="AT694" s="131" t="s">
        <v>165</v>
      </c>
      <c r="AU694" s="131" t="s">
        <v>78</v>
      </c>
      <c r="AV694" s="11" t="s">
        <v>78</v>
      </c>
      <c r="AW694" s="11" t="s">
        <v>35</v>
      </c>
      <c r="AX694" s="11" t="s">
        <v>73</v>
      </c>
      <c r="AY694" s="131" t="s">
        <v>119</v>
      </c>
    </row>
    <row r="695" spans="2:65" s="9" customFormat="1" ht="25.9" customHeight="1" x14ac:dyDescent="0.2">
      <c r="B695" s="99"/>
      <c r="D695" s="100" t="s">
        <v>72</v>
      </c>
      <c r="E695" s="101" t="s">
        <v>967</v>
      </c>
      <c r="F695" s="101" t="s">
        <v>968</v>
      </c>
      <c r="J695" s="102">
        <f>BK695</f>
        <v>0</v>
      </c>
      <c r="L695" s="99"/>
      <c r="M695" s="103"/>
      <c r="N695" s="104"/>
      <c r="O695" s="104"/>
      <c r="P695" s="105">
        <f>SUM(P696:P710)</f>
        <v>58.03</v>
      </c>
      <c r="Q695" s="104"/>
      <c r="R695" s="105">
        <f>SUM(R696:R710)</f>
        <v>0</v>
      </c>
      <c r="S695" s="104"/>
      <c r="T695" s="106">
        <f>SUM(T696:T710)</f>
        <v>0</v>
      </c>
      <c r="AR695" s="100" t="s">
        <v>78</v>
      </c>
      <c r="AT695" s="107" t="s">
        <v>72</v>
      </c>
      <c r="AU695" s="107" t="s">
        <v>73</v>
      </c>
      <c r="AY695" s="100" t="s">
        <v>119</v>
      </c>
      <c r="BK695" s="108">
        <f>SUM(BK696:BK710)</f>
        <v>0</v>
      </c>
    </row>
    <row r="696" spans="2:65" s="1" customFormat="1" ht="16.5" customHeight="1" x14ac:dyDescent="0.2">
      <c r="B696" s="109"/>
      <c r="C696" s="110" t="s">
        <v>189</v>
      </c>
      <c r="D696" s="110" t="s">
        <v>120</v>
      </c>
      <c r="E696" s="111" t="s">
        <v>969</v>
      </c>
      <c r="F696" s="112" t="s">
        <v>916</v>
      </c>
      <c r="G696" s="113" t="s">
        <v>267</v>
      </c>
      <c r="H696" s="114">
        <v>80</v>
      </c>
      <c r="I696" s="115"/>
      <c r="J696" s="115">
        <f>ROUND(I696*H696,2)</f>
        <v>0</v>
      </c>
      <c r="K696" s="112" t="s">
        <v>124</v>
      </c>
      <c r="L696" s="25"/>
      <c r="M696" s="45" t="s">
        <v>3</v>
      </c>
      <c r="N696" s="116" t="s">
        <v>44</v>
      </c>
      <c r="O696" s="117">
        <v>4.4999999999999998E-2</v>
      </c>
      <c r="P696" s="117">
        <f>O696*H696</f>
        <v>3.5999999999999996</v>
      </c>
      <c r="Q696" s="117">
        <v>0</v>
      </c>
      <c r="R696" s="117">
        <f>Q696*H696</f>
        <v>0</v>
      </c>
      <c r="S696" s="117">
        <v>0</v>
      </c>
      <c r="T696" s="118">
        <f>S696*H696</f>
        <v>0</v>
      </c>
      <c r="AR696" s="14" t="s">
        <v>134</v>
      </c>
      <c r="AT696" s="14" t="s">
        <v>120</v>
      </c>
      <c r="AU696" s="14" t="s">
        <v>78</v>
      </c>
      <c r="AY696" s="14" t="s">
        <v>119</v>
      </c>
      <c r="BE696" s="119">
        <f>IF(N696="základní",J696,0)</f>
        <v>0</v>
      </c>
      <c r="BF696" s="119">
        <f>IF(N696="snížená",J696,0)</f>
        <v>0</v>
      </c>
      <c r="BG696" s="119">
        <f>IF(N696="zákl. přenesená",J696,0)</f>
        <v>0</v>
      </c>
      <c r="BH696" s="119">
        <f>IF(N696="sníž. přenesená",J696,0)</f>
        <v>0</v>
      </c>
      <c r="BI696" s="119">
        <f>IF(N696="nulová",J696,0)</f>
        <v>0</v>
      </c>
      <c r="BJ696" s="14" t="s">
        <v>78</v>
      </c>
      <c r="BK696" s="119">
        <f>ROUND(I696*H696,2)</f>
        <v>0</v>
      </c>
      <c r="BL696" s="14" t="s">
        <v>134</v>
      </c>
      <c r="BM696" s="14" t="s">
        <v>970</v>
      </c>
    </row>
    <row r="697" spans="2:65" s="10" customFormat="1" x14ac:dyDescent="0.2">
      <c r="B697" s="123"/>
      <c r="D697" s="120" t="s">
        <v>165</v>
      </c>
      <c r="E697" s="124" t="s">
        <v>3</v>
      </c>
      <c r="F697" s="125" t="s">
        <v>536</v>
      </c>
      <c r="H697" s="126">
        <v>80</v>
      </c>
      <c r="L697" s="123"/>
      <c r="M697" s="127"/>
      <c r="N697" s="128"/>
      <c r="O697" s="128"/>
      <c r="P697" s="128"/>
      <c r="Q697" s="128"/>
      <c r="R697" s="128"/>
      <c r="S697" s="128"/>
      <c r="T697" s="129"/>
      <c r="AT697" s="124" t="s">
        <v>165</v>
      </c>
      <c r="AU697" s="124" t="s">
        <v>78</v>
      </c>
      <c r="AV697" s="10" t="s">
        <v>80</v>
      </c>
      <c r="AW697" s="10" t="s">
        <v>35</v>
      </c>
      <c r="AX697" s="10" t="s">
        <v>78</v>
      </c>
      <c r="AY697" s="124" t="s">
        <v>119</v>
      </c>
    </row>
    <row r="698" spans="2:65" s="11" customFormat="1" x14ac:dyDescent="0.2">
      <c r="B698" s="130"/>
      <c r="D698" s="120" t="s">
        <v>165</v>
      </c>
      <c r="E698" s="131" t="s">
        <v>3</v>
      </c>
      <c r="F698" s="132" t="s">
        <v>971</v>
      </c>
      <c r="H698" s="131" t="s">
        <v>3</v>
      </c>
      <c r="L698" s="130"/>
      <c r="M698" s="133"/>
      <c r="N698" s="134"/>
      <c r="O698" s="134"/>
      <c r="P698" s="134"/>
      <c r="Q698" s="134"/>
      <c r="R698" s="134"/>
      <c r="S698" s="134"/>
      <c r="T698" s="135"/>
      <c r="AT698" s="131" t="s">
        <v>165</v>
      </c>
      <c r="AU698" s="131" t="s">
        <v>78</v>
      </c>
      <c r="AV698" s="11" t="s">
        <v>78</v>
      </c>
      <c r="AW698" s="11" t="s">
        <v>35</v>
      </c>
      <c r="AX698" s="11" t="s">
        <v>73</v>
      </c>
      <c r="AY698" s="131" t="s">
        <v>119</v>
      </c>
    </row>
    <row r="699" spans="2:65" s="1" customFormat="1" ht="16.5" customHeight="1" x14ac:dyDescent="0.2">
      <c r="B699" s="109"/>
      <c r="C699" s="110" t="s">
        <v>972</v>
      </c>
      <c r="D699" s="110" t="s">
        <v>120</v>
      </c>
      <c r="E699" s="111" t="s">
        <v>973</v>
      </c>
      <c r="F699" s="112" t="s">
        <v>921</v>
      </c>
      <c r="G699" s="113" t="s">
        <v>267</v>
      </c>
      <c r="H699" s="114">
        <v>170</v>
      </c>
      <c r="I699" s="115"/>
      <c r="J699" s="115">
        <f>ROUND(I699*H699,2)</f>
        <v>0</v>
      </c>
      <c r="K699" s="112" t="s">
        <v>124</v>
      </c>
      <c r="L699" s="25"/>
      <c r="M699" s="45" t="s">
        <v>3</v>
      </c>
      <c r="N699" s="116" t="s">
        <v>44</v>
      </c>
      <c r="O699" s="117">
        <v>6.8000000000000005E-2</v>
      </c>
      <c r="P699" s="117">
        <f>O699*H699</f>
        <v>11.56</v>
      </c>
      <c r="Q699" s="117">
        <v>0</v>
      </c>
      <c r="R699" s="117">
        <f>Q699*H699</f>
        <v>0</v>
      </c>
      <c r="S699" s="117">
        <v>0</v>
      </c>
      <c r="T699" s="118">
        <f>S699*H699</f>
        <v>0</v>
      </c>
      <c r="AR699" s="14" t="s">
        <v>134</v>
      </c>
      <c r="AT699" s="14" t="s">
        <v>120</v>
      </c>
      <c r="AU699" s="14" t="s">
        <v>78</v>
      </c>
      <c r="AY699" s="14" t="s">
        <v>119</v>
      </c>
      <c r="BE699" s="119">
        <f>IF(N699="základní",J699,0)</f>
        <v>0</v>
      </c>
      <c r="BF699" s="119">
        <f>IF(N699="snížená",J699,0)</f>
        <v>0</v>
      </c>
      <c r="BG699" s="119">
        <f>IF(N699="zákl. přenesená",J699,0)</f>
        <v>0</v>
      </c>
      <c r="BH699" s="119">
        <f>IF(N699="sníž. přenesená",J699,0)</f>
        <v>0</v>
      </c>
      <c r="BI699" s="119">
        <f>IF(N699="nulová",J699,0)</f>
        <v>0</v>
      </c>
      <c r="BJ699" s="14" t="s">
        <v>78</v>
      </c>
      <c r="BK699" s="119">
        <f>ROUND(I699*H699,2)</f>
        <v>0</v>
      </c>
      <c r="BL699" s="14" t="s">
        <v>134</v>
      </c>
      <c r="BM699" s="14" t="s">
        <v>974</v>
      </c>
    </row>
    <row r="700" spans="2:65" s="10" customFormat="1" x14ac:dyDescent="0.2">
      <c r="B700" s="123"/>
      <c r="D700" s="120" t="s">
        <v>165</v>
      </c>
      <c r="E700" s="124" t="s">
        <v>3</v>
      </c>
      <c r="F700" s="125" t="s">
        <v>885</v>
      </c>
      <c r="H700" s="126">
        <v>170</v>
      </c>
      <c r="L700" s="123"/>
      <c r="M700" s="127"/>
      <c r="N700" s="128"/>
      <c r="O700" s="128"/>
      <c r="P700" s="128"/>
      <c r="Q700" s="128"/>
      <c r="R700" s="128"/>
      <c r="S700" s="128"/>
      <c r="T700" s="129"/>
      <c r="AT700" s="124" t="s">
        <v>165</v>
      </c>
      <c r="AU700" s="124" t="s">
        <v>78</v>
      </c>
      <c r="AV700" s="10" t="s">
        <v>80</v>
      </c>
      <c r="AW700" s="10" t="s">
        <v>35</v>
      </c>
      <c r="AX700" s="10" t="s">
        <v>78</v>
      </c>
      <c r="AY700" s="124" t="s">
        <v>119</v>
      </c>
    </row>
    <row r="701" spans="2:65" s="11" customFormat="1" x14ac:dyDescent="0.2">
      <c r="B701" s="130"/>
      <c r="D701" s="120" t="s">
        <v>165</v>
      </c>
      <c r="E701" s="131" t="s">
        <v>3</v>
      </c>
      <c r="F701" s="132" t="s">
        <v>971</v>
      </c>
      <c r="H701" s="131" t="s">
        <v>3</v>
      </c>
      <c r="L701" s="130"/>
      <c r="M701" s="133"/>
      <c r="N701" s="134"/>
      <c r="O701" s="134"/>
      <c r="P701" s="134"/>
      <c r="Q701" s="134"/>
      <c r="R701" s="134"/>
      <c r="S701" s="134"/>
      <c r="T701" s="135"/>
      <c r="AT701" s="131" t="s">
        <v>165</v>
      </c>
      <c r="AU701" s="131" t="s">
        <v>78</v>
      </c>
      <c r="AV701" s="11" t="s">
        <v>78</v>
      </c>
      <c r="AW701" s="11" t="s">
        <v>35</v>
      </c>
      <c r="AX701" s="11" t="s">
        <v>73</v>
      </c>
      <c r="AY701" s="131" t="s">
        <v>119</v>
      </c>
    </row>
    <row r="702" spans="2:65" s="1" customFormat="1" ht="16.5" customHeight="1" x14ac:dyDescent="0.2">
      <c r="B702" s="109"/>
      <c r="C702" s="110" t="s">
        <v>975</v>
      </c>
      <c r="D702" s="110" t="s">
        <v>120</v>
      </c>
      <c r="E702" s="111" t="s">
        <v>976</v>
      </c>
      <c r="F702" s="112" t="s">
        <v>925</v>
      </c>
      <c r="G702" s="113" t="s">
        <v>388</v>
      </c>
      <c r="H702" s="114">
        <v>3</v>
      </c>
      <c r="I702" s="115"/>
      <c r="J702" s="115">
        <f>ROUND(I702*H702,2)</f>
        <v>0</v>
      </c>
      <c r="K702" s="112" t="s">
        <v>124</v>
      </c>
      <c r="L702" s="25"/>
      <c r="M702" s="45" t="s">
        <v>3</v>
      </c>
      <c r="N702" s="116" t="s">
        <v>44</v>
      </c>
      <c r="O702" s="117">
        <v>0.08</v>
      </c>
      <c r="P702" s="117">
        <f>O702*H702</f>
        <v>0.24</v>
      </c>
      <c r="Q702" s="117">
        <v>0</v>
      </c>
      <c r="R702" s="117">
        <f>Q702*H702</f>
        <v>0</v>
      </c>
      <c r="S702" s="117">
        <v>0</v>
      </c>
      <c r="T702" s="118">
        <f>S702*H702</f>
        <v>0</v>
      </c>
      <c r="AR702" s="14" t="s">
        <v>134</v>
      </c>
      <c r="AT702" s="14" t="s">
        <v>120</v>
      </c>
      <c r="AU702" s="14" t="s">
        <v>78</v>
      </c>
      <c r="AY702" s="14" t="s">
        <v>119</v>
      </c>
      <c r="BE702" s="119">
        <f>IF(N702="základní",J702,0)</f>
        <v>0</v>
      </c>
      <c r="BF702" s="119">
        <f>IF(N702="snížená",J702,0)</f>
        <v>0</v>
      </c>
      <c r="BG702" s="119">
        <f>IF(N702="zákl. přenesená",J702,0)</f>
        <v>0</v>
      </c>
      <c r="BH702" s="119">
        <f>IF(N702="sníž. přenesená",J702,0)</f>
        <v>0</v>
      </c>
      <c r="BI702" s="119">
        <f>IF(N702="nulová",J702,0)</f>
        <v>0</v>
      </c>
      <c r="BJ702" s="14" t="s">
        <v>78</v>
      </c>
      <c r="BK702" s="119">
        <f>ROUND(I702*H702,2)</f>
        <v>0</v>
      </c>
      <c r="BL702" s="14" t="s">
        <v>134</v>
      </c>
      <c r="BM702" s="14" t="s">
        <v>977</v>
      </c>
    </row>
    <row r="703" spans="2:65" s="10" customFormat="1" x14ac:dyDescent="0.2">
      <c r="B703" s="123"/>
      <c r="D703" s="120" t="s">
        <v>165</v>
      </c>
      <c r="E703" s="124" t="s">
        <v>3</v>
      </c>
      <c r="F703" s="125" t="s">
        <v>130</v>
      </c>
      <c r="H703" s="126">
        <v>3</v>
      </c>
      <c r="L703" s="123"/>
      <c r="M703" s="127"/>
      <c r="N703" s="128"/>
      <c r="O703" s="128"/>
      <c r="P703" s="128"/>
      <c r="Q703" s="128"/>
      <c r="R703" s="128"/>
      <c r="S703" s="128"/>
      <c r="T703" s="129"/>
      <c r="AT703" s="124" t="s">
        <v>165</v>
      </c>
      <c r="AU703" s="124" t="s">
        <v>78</v>
      </c>
      <c r="AV703" s="10" t="s">
        <v>80</v>
      </c>
      <c r="AW703" s="10" t="s">
        <v>35</v>
      </c>
      <c r="AX703" s="10" t="s">
        <v>78</v>
      </c>
      <c r="AY703" s="124" t="s">
        <v>119</v>
      </c>
    </row>
    <row r="704" spans="2:65" s="11" customFormat="1" x14ac:dyDescent="0.2">
      <c r="B704" s="130"/>
      <c r="D704" s="120" t="s">
        <v>165</v>
      </c>
      <c r="E704" s="131" t="s">
        <v>3</v>
      </c>
      <c r="F704" s="132" t="s">
        <v>971</v>
      </c>
      <c r="H704" s="131" t="s">
        <v>3</v>
      </c>
      <c r="L704" s="130"/>
      <c r="M704" s="133"/>
      <c r="N704" s="134"/>
      <c r="O704" s="134"/>
      <c r="P704" s="134"/>
      <c r="Q704" s="134"/>
      <c r="R704" s="134"/>
      <c r="S704" s="134"/>
      <c r="T704" s="135"/>
      <c r="AT704" s="131" t="s">
        <v>165</v>
      </c>
      <c r="AU704" s="131" t="s">
        <v>78</v>
      </c>
      <c r="AV704" s="11" t="s">
        <v>78</v>
      </c>
      <c r="AW704" s="11" t="s">
        <v>35</v>
      </c>
      <c r="AX704" s="11" t="s">
        <v>73</v>
      </c>
      <c r="AY704" s="131" t="s">
        <v>119</v>
      </c>
    </row>
    <row r="705" spans="2:65" s="1" customFormat="1" ht="16.5" customHeight="1" x14ac:dyDescent="0.2">
      <c r="B705" s="109"/>
      <c r="C705" s="110" t="s">
        <v>978</v>
      </c>
      <c r="D705" s="110" t="s">
        <v>120</v>
      </c>
      <c r="E705" s="111" t="s">
        <v>979</v>
      </c>
      <c r="F705" s="112" t="s">
        <v>980</v>
      </c>
      <c r="G705" s="113" t="s">
        <v>388</v>
      </c>
      <c r="H705" s="114">
        <v>1</v>
      </c>
      <c r="I705" s="115"/>
      <c r="J705" s="115">
        <f>ROUND(I705*H705,2)</f>
        <v>0</v>
      </c>
      <c r="K705" s="112" t="s">
        <v>124</v>
      </c>
      <c r="L705" s="25"/>
      <c r="M705" s="45" t="s">
        <v>3</v>
      </c>
      <c r="N705" s="116" t="s">
        <v>44</v>
      </c>
      <c r="O705" s="117">
        <v>2.4300000000000002</v>
      </c>
      <c r="P705" s="117">
        <f>O705*H705</f>
        <v>2.4300000000000002</v>
      </c>
      <c r="Q705" s="117">
        <v>0</v>
      </c>
      <c r="R705" s="117">
        <f>Q705*H705</f>
        <v>0</v>
      </c>
      <c r="S705" s="117">
        <v>0</v>
      </c>
      <c r="T705" s="118">
        <f>S705*H705</f>
        <v>0</v>
      </c>
      <c r="AR705" s="14" t="s">
        <v>134</v>
      </c>
      <c r="AT705" s="14" t="s">
        <v>120</v>
      </c>
      <c r="AU705" s="14" t="s">
        <v>78</v>
      </c>
      <c r="AY705" s="14" t="s">
        <v>119</v>
      </c>
      <c r="BE705" s="119">
        <f>IF(N705="základní",J705,0)</f>
        <v>0</v>
      </c>
      <c r="BF705" s="119">
        <f>IF(N705="snížená",J705,0)</f>
        <v>0</v>
      </c>
      <c r="BG705" s="119">
        <f>IF(N705="zákl. přenesená",J705,0)</f>
        <v>0</v>
      </c>
      <c r="BH705" s="119">
        <f>IF(N705="sníž. přenesená",J705,0)</f>
        <v>0</v>
      </c>
      <c r="BI705" s="119">
        <f>IF(N705="nulová",J705,0)</f>
        <v>0</v>
      </c>
      <c r="BJ705" s="14" t="s">
        <v>78</v>
      </c>
      <c r="BK705" s="119">
        <f>ROUND(I705*H705,2)</f>
        <v>0</v>
      </c>
      <c r="BL705" s="14" t="s">
        <v>134</v>
      </c>
      <c r="BM705" s="14" t="s">
        <v>981</v>
      </c>
    </row>
    <row r="706" spans="2:65" s="10" customFormat="1" x14ac:dyDescent="0.2">
      <c r="B706" s="123"/>
      <c r="D706" s="120" t="s">
        <v>165</v>
      </c>
      <c r="E706" s="124" t="s">
        <v>3</v>
      </c>
      <c r="F706" s="125" t="s">
        <v>78</v>
      </c>
      <c r="H706" s="126">
        <v>1</v>
      </c>
      <c r="L706" s="123"/>
      <c r="M706" s="127"/>
      <c r="N706" s="128"/>
      <c r="O706" s="128"/>
      <c r="P706" s="128"/>
      <c r="Q706" s="128"/>
      <c r="R706" s="128"/>
      <c r="S706" s="128"/>
      <c r="T706" s="129"/>
      <c r="AT706" s="124" t="s">
        <v>165</v>
      </c>
      <c r="AU706" s="124" t="s">
        <v>78</v>
      </c>
      <c r="AV706" s="10" t="s">
        <v>80</v>
      </c>
      <c r="AW706" s="10" t="s">
        <v>35</v>
      </c>
      <c r="AX706" s="10" t="s">
        <v>78</v>
      </c>
      <c r="AY706" s="124" t="s">
        <v>119</v>
      </c>
    </row>
    <row r="707" spans="2:65" s="11" customFormat="1" x14ac:dyDescent="0.2">
      <c r="B707" s="130"/>
      <c r="D707" s="120" t="s">
        <v>165</v>
      </c>
      <c r="E707" s="131" t="s">
        <v>3</v>
      </c>
      <c r="F707" s="132" t="s">
        <v>971</v>
      </c>
      <c r="H707" s="131" t="s">
        <v>3</v>
      </c>
      <c r="L707" s="130"/>
      <c r="M707" s="133"/>
      <c r="N707" s="134"/>
      <c r="O707" s="134"/>
      <c r="P707" s="134"/>
      <c r="Q707" s="134"/>
      <c r="R707" s="134"/>
      <c r="S707" s="134"/>
      <c r="T707" s="135"/>
      <c r="AT707" s="131" t="s">
        <v>165</v>
      </c>
      <c r="AU707" s="131" t="s">
        <v>78</v>
      </c>
      <c r="AV707" s="11" t="s">
        <v>78</v>
      </c>
      <c r="AW707" s="11" t="s">
        <v>35</v>
      </c>
      <c r="AX707" s="11" t="s">
        <v>73</v>
      </c>
      <c r="AY707" s="131" t="s">
        <v>119</v>
      </c>
    </row>
    <row r="708" spans="2:65" s="1" customFormat="1" ht="16.5" customHeight="1" x14ac:dyDescent="0.2">
      <c r="B708" s="109"/>
      <c r="C708" s="110" t="s">
        <v>982</v>
      </c>
      <c r="D708" s="110" t="s">
        <v>120</v>
      </c>
      <c r="E708" s="111" t="s">
        <v>983</v>
      </c>
      <c r="F708" s="112" t="s">
        <v>933</v>
      </c>
      <c r="G708" s="113" t="s">
        <v>388</v>
      </c>
      <c r="H708" s="114">
        <v>1</v>
      </c>
      <c r="I708" s="115"/>
      <c r="J708" s="115">
        <f>ROUND(I708*H708,2)</f>
        <v>0</v>
      </c>
      <c r="K708" s="112" t="s">
        <v>124</v>
      </c>
      <c r="L708" s="25"/>
      <c r="M708" s="45" t="s">
        <v>3</v>
      </c>
      <c r="N708" s="116" t="s">
        <v>44</v>
      </c>
      <c r="O708" s="117">
        <v>40.200000000000003</v>
      </c>
      <c r="P708" s="117">
        <f>O708*H708</f>
        <v>40.200000000000003</v>
      </c>
      <c r="Q708" s="117">
        <v>0</v>
      </c>
      <c r="R708" s="117">
        <f>Q708*H708</f>
        <v>0</v>
      </c>
      <c r="S708" s="117">
        <v>0</v>
      </c>
      <c r="T708" s="118">
        <f>S708*H708</f>
        <v>0</v>
      </c>
      <c r="AR708" s="14" t="s">
        <v>134</v>
      </c>
      <c r="AT708" s="14" t="s">
        <v>120</v>
      </c>
      <c r="AU708" s="14" t="s">
        <v>78</v>
      </c>
      <c r="AY708" s="14" t="s">
        <v>119</v>
      </c>
      <c r="BE708" s="119">
        <f>IF(N708="základní",J708,0)</f>
        <v>0</v>
      </c>
      <c r="BF708" s="119">
        <f>IF(N708="snížená",J708,0)</f>
        <v>0</v>
      </c>
      <c r="BG708" s="119">
        <f>IF(N708="zákl. přenesená",J708,0)</f>
        <v>0</v>
      </c>
      <c r="BH708" s="119">
        <f>IF(N708="sníž. přenesená",J708,0)</f>
        <v>0</v>
      </c>
      <c r="BI708" s="119">
        <f>IF(N708="nulová",J708,0)</f>
        <v>0</v>
      </c>
      <c r="BJ708" s="14" t="s">
        <v>78</v>
      </c>
      <c r="BK708" s="119">
        <f>ROUND(I708*H708,2)</f>
        <v>0</v>
      </c>
      <c r="BL708" s="14" t="s">
        <v>134</v>
      </c>
      <c r="BM708" s="14" t="s">
        <v>984</v>
      </c>
    </row>
    <row r="709" spans="2:65" s="10" customFormat="1" x14ac:dyDescent="0.2">
      <c r="B709" s="123"/>
      <c r="D709" s="120" t="s">
        <v>165</v>
      </c>
      <c r="E709" s="124" t="s">
        <v>3</v>
      </c>
      <c r="F709" s="125" t="s">
        <v>78</v>
      </c>
      <c r="H709" s="126">
        <v>1</v>
      </c>
      <c r="L709" s="123"/>
      <c r="M709" s="127"/>
      <c r="N709" s="128"/>
      <c r="O709" s="128"/>
      <c r="P709" s="128"/>
      <c r="Q709" s="128"/>
      <c r="R709" s="128"/>
      <c r="S709" s="128"/>
      <c r="T709" s="129"/>
      <c r="AT709" s="124" t="s">
        <v>165</v>
      </c>
      <c r="AU709" s="124" t="s">
        <v>78</v>
      </c>
      <c r="AV709" s="10" t="s">
        <v>80</v>
      </c>
      <c r="AW709" s="10" t="s">
        <v>35</v>
      </c>
      <c r="AX709" s="10" t="s">
        <v>78</v>
      </c>
      <c r="AY709" s="124" t="s">
        <v>119</v>
      </c>
    </row>
    <row r="710" spans="2:65" s="11" customFormat="1" x14ac:dyDescent="0.2">
      <c r="B710" s="130"/>
      <c r="D710" s="120" t="s">
        <v>165</v>
      </c>
      <c r="E710" s="131" t="s">
        <v>3</v>
      </c>
      <c r="F710" s="132" t="s">
        <v>971</v>
      </c>
      <c r="H710" s="131" t="s">
        <v>3</v>
      </c>
      <c r="L710" s="130"/>
      <c r="M710" s="133"/>
      <c r="N710" s="134"/>
      <c r="O710" s="134"/>
      <c r="P710" s="134"/>
      <c r="Q710" s="134"/>
      <c r="R710" s="134"/>
      <c r="S710" s="134"/>
      <c r="T710" s="135"/>
      <c r="AT710" s="131" t="s">
        <v>165</v>
      </c>
      <c r="AU710" s="131" t="s">
        <v>78</v>
      </c>
      <c r="AV710" s="11" t="s">
        <v>78</v>
      </c>
      <c r="AW710" s="11" t="s">
        <v>35</v>
      </c>
      <c r="AX710" s="11" t="s">
        <v>73</v>
      </c>
      <c r="AY710" s="131" t="s">
        <v>119</v>
      </c>
    </row>
    <row r="711" spans="2:65" s="9" customFormat="1" ht="25.9" customHeight="1" x14ac:dyDescent="0.2">
      <c r="B711" s="99"/>
      <c r="D711" s="100" t="s">
        <v>72</v>
      </c>
      <c r="E711" s="101" t="s">
        <v>985</v>
      </c>
      <c r="F711" s="101" t="s">
        <v>986</v>
      </c>
      <c r="J711" s="102">
        <f>BK711</f>
        <v>0</v>
      </c>
      <c r="L711" s="99"/>
      <c r="M711" s="103"/>
      <c r="N711" s="104"/>
      <c r="O711" s="104"/>
      <c r="P711" s="105">
        <f>SUM(P712:P732)</f>
        <v>0</v>
      </c>
      <c r="Q711" s="104"/>
      <c r="R711" s="105">
        <f>SUM(R712:R732)</f>
        <v>0</v>
      </c>
      <c r="S711" s="104"/>
      <c r="T711" s="106">
        <f>SUM(T712:T732)</f>
        <v>0</v>
      </c>
      <c r="AR711" s="100" t="s">
        <v>78</v>
      </c>
      <c r="AT711" s="107" t="s">
        <v>72</v>
      </c>
      <c r="AU711" s="107" t="s">
        <v>73</v>
      </c>
      <c r="AY711" s="100" t="s">
        <v>119</v>
      </c>
      <c r="BK711" s="108">
        <f>SUM(BK712:BK732)</f>
        <v>0</v>
      </c>
    </row>
    <row r="712" spans="2:65" s="1" customFormat="1" ht="16.5" customHeight="1" x14ac:dyDescent="0.2">
      <c r="B712" s="109"/>
      <c r="C712" s="136" t="s">
        <v>987</v>
      </c>
      <c r="D712" s="136" t="s">
        <v>272</v>
      </c>
      <c r="E712" s="137" t="s">
        <v>938</v>
      </c>
      <c r="F712" s="138" t="s">
        <v>939</v>
      </c>
      <c r="G712" s="139" t="s">
        <v>267</v>
      </c>
      <c r="H712" s="140">
        <v>250</v>
      </c>
      <c r="I712" s="141"/>
      <c r="J712" s="141">
        <f>ROUND(I712*H712,2)</f>
        <v>0</v>
      </c>
      <c r="K712" s="138" t="s">
        <v>3</v>
      </c>
      <c r="L712" s="142"/>
      <c r="M712" s="143" t="s">
        <v>3</v>
      </c>
      <c r="N712" s="144" t="s">
        <v>44</v>
      </c>
      <c r="O712" s="117">
        <v>0</v>
      </c>
      <c r="P712" s="117">
        <f>O712*H712</f>
        <v>0</v>
      </c>
      <c r="Q712" s="117">
        <v>0</v>
      </c>
      <c r="R712" s="117">
        <f>Q712*H712</f>
        <v>0</v>
      </c>
      <c r="S712" s="117">
        <v>0</v>
      </c>
      <c r="T712" s="118">
        <f>S712*H712</f>
        <v>0</v>
      </c>
      <c r="AR712" s="14" t="s">
        <v>153</v>
      </c>
      <c r="AT712" s="14" t="s">
        <v>272</v>
      </c>
      <c r="AU712" s="14" t="s">
        <v>78</v>
      </c>
      <c r="AY712" s="14" t="s">
        <v>119</v>
      </c>
      <c r="BE712" s="119">
        <f>IF(N712="základní",J712,0)</f>
        <v>0</v>
      </c>
      <c r="BF712" s="119">
        <f>IF(N712="snížená",J712,0)</f>
        <v>0</v>
      </c>
      <c r="BG712" s="119">
        <f>IF(N712="zákl. přenesená",J712,0)</f>
        <v>0</v>
      </c>
      <c r="BH712" s="119">
        <f>IF(N712="sníž. přenesená",J712,0)</f>
        <v>0</v>
      </c>
      <c r="BI712" s="119">
        <f>IF(N712="nulová",J712,0)</f>
        <v>0</v>
      </c>
      <c r="BJ712" s="14" t="s">
        <v>78</v>
      </c>
      <c r="BK712" s="119">
        <f>ROUND(I712*H712,2)</f>
        <v>0</v>
      </c>
      <c r="BL712" s="14" t="s">
        <v>134</v>
      </c>
      <c r="BM712" s="14" t="s">
        <v>988</v>
      </c>
    </row>
    <row r="713" spans="2:65" s="10" customFormat="1" x14ac:dyDescent="0.2">
      <c r="B713" s="123"/>
      <c r="D713" s="120" t="s">
        <v>165</v>
      </c>
      <c r="E713" s="124" t="s">
        <v>3</v>
      </c>
      <c r="F713" s="125" t="s">
        <v>941</v>
      </c>
      <c r="H713" s="126">
        <v>250</v>
      </c>
      <c r="L713" s="123"/>
      <c r="M713" s="127"/>
      <c r="N713" s="128"/>
      <c r="O713" s="128"/>
      <c r="P713" s="128"/>
      <c r="Q713" s="128"/>
      <c r="R713" s="128"/>
      <c r="S713" s="128"/>
      <c r="T713" s="129"/>
      <c r="AT713" s="124" t="s">
        <v>165</v>
      </c>
      <c r="AU713" s="124" t="s">
        <v>78</v>
      </c>
      <c r="AV713" s="10" t="s">
        <v>80</v>
      </c>
      <c r="AW713" s="10" t="s">
        <v>35</v>
      </c>
      <c r="AX713" s="10" t="s">
        <v>78</v>
      </c>
      <c r="AY713" s="124" t="s">
        <v>119</v>
      </c>
    </row>
    <row r="714" spans="2:65" s="11" customFormat="1" x14ac:dyDescent="0.2">
      <c r="B714" s="130"/>
      <c r="D714" s="120" t="s">
        <v>165</v>
      </c>
      <c r="E714" s="131" t="s">
        <v>3</v>
      </c>
      <c r="F714" s="132" t="s">
        <v>989</v>
      </c>
      <c r="H714" s="131" t="s">
        <v>3</v>
      </c>
      <c r="L714" s="130"/>
      <c r="M714" s="133"/>
      <c r="N714" s="134"/>
      <c r="O714" s="134"/>
      <c r="P714" s="134"/>
      <c r="Q714" s="134"/>
      <c r="R714" s="134"/>
      <c r="S714" s="134"/>
      <c r="T714" s="135"/>
      <c r="AT714" s="131" t="s">
        <v>165</v>
      </c>
      <c r="AU714" s="131" t="s">
        <v>78</v>
      </c>
      <c r="AV714" s="11" t="s">
        <v>78</v>
      </c>
      <c r="AW714" s="11" t="s">
        <v>35</v>
      </c>
      <c r="AX714" s="11" t="s">
        <v>73</v>
      </c>
      <c r="AY714" s="131" t="s">
        <v>119</v>
      </c>
    </row>
    <row r="715" spans="2:65" s="1" customFormat="1" ht="16.5" customHeight="1" x14ac:dyDescent="0.2">
      <c r="B715" s="109"/>
      <c r="C715" s="136" t="s">
        <v>990</v>
      </c>
      <c r="D715" s="136" t="s">
        <v>272</v>
      </c>
      <c r="E715" s="137" t="s">
        <v>944</v>
      </c>
      <c r="F715" s="138" t="s">
        <v>945</v>
      </c>
      <c r="G715" s="139" t="s">
        <v>388</v>
      </c>
      <c r="H715" s="140">
        <v>1</v>
      </c>
      <c r="I715" s="141"/>
      <c r="J715" s="141">
        <f>ROUND(I715*H715,2)</f>
        <v>0</v>
      </c>
      <c r="K715" s="138" t="s">
        <v>3</v>
      </c>
      <c r="L715" s="142"/>
      <c r="M715" s="143" t="s">
        <v>3</v>
      </c>
      <c r="N715" s="144" t="s">
        <v>44</v>
      </c>
      <c r="O715" s="117">
        <v>0</v>
      </c>
      <c r="P715" s="117">
        <f>O715*H715</f>
        <v>0</v>
      </c>
      <c r="Q715" s="117">
        <v>0</v>
      </c>
      <c r="R715" s="117">
        <f>Q715*H715</f>
        <v>0</v>
      </c>
      <c r="S715" s="117">
        <v>0</v>
      </c>
      <c r="T715" s="118">
        <f>S715*H715</f>
        <v>0</v>
      </c>
      <c r="AR715" s="14" t="s">
        <v>153</v>
      </c>
      <c r="AT715" s="14" t="s">
        <v>272</v>
      </c>
      <c r="AU715" s="14" t="s">
        <v>78</v>
      </c>
      <c r="AY715" s="14" t="s">
        <v>119</v>
      </c>
      <c r="BE715" s="119">
        <f>IF(N715="základní",J715,0)</f>
        <v>0</v>
      </c>
      <c r="BF715" s="119">
        <f>IF(N715="snížená",J715,0)</f>
        <v>0</v>
      </c>
      <c r="BG715" s="119">
        <f>IF(N715="zákl. přenesená",J715,0)</f>
        <v>0</v>
      </c>
      <c r="BH715" s="119">
        <f>IF(N715="sníž. přenesená",J715,0)</f>
        <v>0</v>
      </c>
      <c r="BI715" s="119">
        <f>IF(N715="nulová",J715,0)</f>
        <v>0</v>
      </c>
      <c r="BJ715" s="14" t="s">
        <v>78</v>
      </c>
      <c r="BK715" s="119">
        <f>ROUND(I715*H715,2)</f>
        <v>0</v>
      </c>
      <c r="BL715" s="14" t="s">
        <v>134</v>
      </c>
      <c r="BM715" s="14" t="s">
        <v>991</v>
      </c>
    </row>
    <row r="716" spans="2:65" s="10" customFormat="1" x14ac:dyDescent="0.2">
      <c r="B716" s="123"/>
      <c r="D716" s="120" t="s">
        <v>165</v>
      </c>
      <c r="E716" s="124" t="s">
        <v>3</v>
      </c>
      <c r="F716" s="125" t="s">
        <v>78</v>
      </c>
      <c r="H716" s="126">
        <v>1</v>
      </c>
      <c r="L716" s="123"/>
      <c r="M716" s="127"/>
      <c r="N716" s="128"/>
      <c r="O716" s="128"/>
      <c r="P716" s="128"/>
      <c r="Q716" s="128"/>
      <c r="R716" s="128"/>
      <c r="S716" s="128"/>
      <c r="T716" s="129"/>
      <c r="AT716" s="124" t="s">
        <v>165</v>
      </c>
      <c r="AU716" s="124" t="s">
        <v>78</v>
      </c>
      <c r="AV716" s="10" t="s">
        <v>80</v>
      </c>
      <c r="AW716" s="10" t="s">
        <v>35</v>
      </c>
      <c r="AX716" s="10" t="s">
        <v>78</v>
      </c>
      <c r="AY716" s="124" t="s">
        <v>119</v>
      </c>
    </row>
    <row r="717" spans="2:65" s="11" customFormat="1" x14ac:dyDescent="0.2">
      <c r="B717" s="130"/>
      <c r="D717" s="120" t="s">
        <v>165</v>
      </c>
      <c r="E717" s="131" t="s">
        <v>3</v>
      </c>
      <c r="F717" s="132" t="s">
        <v>989</v>
      </c>
      <c r="H717" s="131" t="s">
        <v>3</v>
      </c>
      <c r="L717" s="130"/>
      <c r="M717" s="133"/>
      <c r="N717" s="134"/>
      <c r="O717" s="134"/>
      <c r="P717" s="134"/>
      <c r="Q717" s="134"/>
      <c r="R717" s="134"/>
      <c r="S717" s="134"/>
      <c r="T717" s="135"/>
      <c r="AT717" s="131" t="s">
        <v>165</v>
      </c>
      <c r="AU717" s="131" t="s">
        <v>78</v>
      </c>
      <c r="AV717" s="11" t="s">
        <v>78</v>
      </c>
      <c r="AW717" s="11" t="s">
        <v>35</v>
      </c>
      <c r="AX717" s="11" t="s">
        <v>73</v>
      </c>
      <c r="AY717" s="131" t="s">
        <v>119</v>
      </c>
    </row>
    <row r="718" spans="2:65" s="1" customFormat="1" ht="16.5" customHeight="1" x14ac:dyDescent="0.2">
      <c r="B718" s="109"/>
      <c r="C718" s="136" t="s">
        <v>992</v>
      </c>
      <c r="D718" s="136" t="s">
        <v>272</v>
      </c>
      <c r="E718" s="137" t="s">
        <v>948</v>
      </c>
      <c r="F718" s="138" t="s">
        <v>949</v>
      </c>
      <c r="G718" s="139" t="s">
        <v>205</v>
      </c>
      <c r="H718" s="140">
        <v>24</v>
      </c>
      <c r="I718" s="141"/>
      <c r="J718" s="141">
        <f>ROUND(I718*H718,2)</f>
        <v>0</v>
      </c>
      <c r="K718" s="138" t="s">
        <v>3</v>
      </c>
      <c r="L718" s="142"/>
      <c r="M718" s="143" t="s">
        <v>3</v>
      </c>
      <c r="N718" s="144" t="s">
        <v>44</v>
      </c>
      <c r="O718" s="117">
        <v>0</v>
      </c>
      <c r="P718" s="117">
        <f>O718*H718</f>
        <v>0</v>
      </c>
      <c r="Q718" s="117">
        <v>0</v>
      </c>
      <c r="R718" s="117">
        <f>Q718*H718</f>
        <v>0</v>
      </c>
      <c r="S718" s="117">
        <v>0</v>
      </c>
      <c r="T718" s="118">
        <f>S718*H718</f>
        <v>0</v>
      </c>
      <c r="AR718" s="14" t="s">
        <v>153</v>
      </c>
      <c r="AT718" s="14" t="s">
        <v>272</v>
      </c>
      <c r="AU718" s="14" t="s">
        <v>78</v>
      </c>
      <c r="AY718" s="14" t="s">
        <v>119</v>
      </c>
      <c r="BE718" s="119">
        <f>IF(N718="základní",J718,0)</f>
        <v>0</v>
      </c>
      <c r="BF718" s="119">
        <f>IF(N718="snížená",J718,0)</f>
        <v>0</v>
      </c>
      <c r="BG718" s="119">
        <f>IF(N718="zákl. přenesená",J718,0)</f>
        <v>0</v>
      </c>
      <c r="BH718" s="119">
        <f>IF(N718="sníž. přenesená",J718,0)</f>
        <v>0</v>
      </c>
      <c r="BI718" s="119">
        <f>IF(N718="nulová",J718,0)</f>
        <v>0</v>
      </c>
      <c r="BJ718" s="14" t="s">
        <v>78</v>
      </c>
      <c r="BK718" s="119">
        <f>ROUND(I718*H718,2)</f>
        <v>0</v>
      </c>
      <c r="BL718" s="14" t="s">
        <v>134</v>
      </c>
      <c r="BM718" s="14" t="s">
        <v>993</v>
      </c>
    </row>
    <row r="719" spans="2:65" s="10" customFormat="1" x14ac:dyDescent="0.2">
      <c r="B719" s="123"/>
      <c r="D719" s="120" t="s">
        <v>165</v>
      </c>
      <c r="E719" s="124" t="s">
        <v>3</v>
      </c>
      <c r="F719" s="125" t="s">
        <v>247</v>
      </c>
      <c r="H719" s="126">
        <v>24</v>
      </c>
      <c r="L719" s="123"/>
      <c r="M719" s="127"/>
      <c r="N719" s="128"/>
      <c r="O719" s="128"/>
      <c r="P719" s="128"/>
      <c r="Q719" s="128"/>
      <c r="R719" s="128"/>
      <c r="S719" s="128"/>
      <c r="T719" s="129"/>
      <c r="AT719" s="124" t="s">
        <v>165</v>
      </c>
      <c r="AU719" s="124" t="s">
        <v>78</v>
      </c>
      <c r="AV719" s="10" t="s">
        <v>80</v>
      </c>
      <c r="AW719" s="10" t="s">
        <v>35</v>
      </c>
      <c r="AX719" s="10" t="s">
        <v>78</v>
      </c>
      <c r="AY719" s="124" t="s">
        <v>119</v>
      </c>
    </row>
    <row r="720" spans="2:65" s="11" customFormat="1" x14ac:dyDescent="0.2">
      <c r="B720" s="130"/>
      <c r="D720" s="120" t="s">
        <v>165</v>
      </c>
      <c r="E720" s="131" t="s">
        <v>3</v>
      </c>
      <c r="F720" s="132" t="s">
        <v>989</v>
      </c>
      <c r="H720" s="131" t="s">
        <v>3</v>
      </c>
      <c r="L720" s="130"/>
      <c r="M720" s="133"/>
      <c r="N720" s="134"/>
      <c r="O720" s="134"/>
      <c r="P720" s="134"/>
      <c r="Q720" s="134"/>
      <c r="R720" s="134"/>
      <c r="S720" s="134"/>
      <c r="T720" s="135"/>
      <c r="AT720" s="131" t="s">
        <v>165</v>
      </c>
      <c r="AU720" s="131" t="s">
        <v>78</v>
      </c>
      <c r="AV720" s="11" t="s">
        <v>78</v>
      </c>
      <c r="AW720" s="11" t="s">
        <v>35</v>
      </c>
      <c r="AX720" s="11" t="s">
        <v>73</v>
      </c>
      <c r="AY720" s="131" t="s">
        <v>119</v>
      </c>
    </row>
    <row r="721" spans="2:65" s="1" customFormat="1" ht="16.5" customHeight="1" x14ac:dyDescent="0.2">
      <c r="B721" s="109"/>
      <c r="C721" s="136" t="s">
        <v>994</v>
      </c>
      <c r="D721" s="136" t="s">
        <v>272</v>
      </c>
      <c r="E721" s="137" t="s">
        <v>952</v>
      </c>
      <c r="F721" s="138" t="s">
        <v>953</v>
      </c>
      <c r="G721" s="139" t="s">
        <v>388</v>
      </c>
      <c r="H721" s="140">
        <v>48</v>
      </c>
      <c r="I721" s="141"/>
      <c r="J721" s="141">
        <f>ROUND(I721*H721,2)</f>
        <v>0</v>
      </c>
      <c r="K721" s="138" t="s">
        <v>3</v>
      </c>
      <c r="L721" s="142"/>
      <c r="M721" s="143" t="s">
        <v>3</v>
      </c>
      <c r="N721" s="144" t="s">
        <v>44</v>
      </c>
      <c r="O721" s="117">
        <v>0</v>
      </c>
      <c r="P721" s="117">
        <f>O721*H721</f>
        <v>0</v>
      </c>
      <c r="Q721" s="117">
        <v>0</v>
      </c>
      <c r="R721" s="117">
        <f>Q721*H721</f>
        <v>0</v>
      </c>
      <c r="S721" s="117">
        <v>0</v>
      </c>
      <c r="T721" s="118">
        <f>S721*H721</f>
        <v>0</v>
      </c>
      <c r="AR721" s="14" t="s">
        <v>153</v>
      </c>
      <c r="AT721" s="14" t="s">
        <v>272</v>
      </c>
      <c r="AU721" s="14" t="s">
        <v>78</v>
      </c>
      <c r="AY721" s="14" t="s">
        <v>119</v>
      </c>
      <c r="BE721" s="119">
        <f>IF(N721="základní",J721,0)</f>
        <v>0</v>
      </c>
      <c r="BF721" s="119">
        <f>IF(N721="snížená",J721,0)</f>
        <v>0</v>
      </c>
      <c r="BG721" s="119">
        <f>IF(N721="zákl. přenesená",J721,0)</f>
        <v>0</v>
      </c>
      <c r="BH721" s="119">
        <f>IF(N721="sníž. přenesená",J721,0)</f>
        <v>0</v>
      </c>
      <c r="BI721" s="119">
        <f>IF(N721="nulová",J721,0)</f>
        <v>0</v>
      </c>
      <c r="BJ721" s="14" t="s">
        <v>78</v>
      </c>
      <c r="BK721" s="119">
        <f>ROUND(I721*H721,2)</f>
        <v>0</v>
      </c>
      <c r="BL721" s="14" t="s">
        <v>134</v>
      </c>
      <c r="BM721" s="14" t="s">
        <v>995</v>
      </c>
    </row>
    <row r="722" spans="2:65" s="10" customFormat="1" x14ac:dyDescent="0.2">
      <c r="B722" s="123"/>
      <c r="D722" s="120" t="s">
        <v>165</v>
      </c>
      <c r="E722" s="124" t="s">
        <v>3</v>
      </c>
      <c r="F722" s="125" t="s">
        <v>380</v>
      </c>
      <c r="H722" s="126">
        <v>48</v>
      </c>
      <c r="L722" s="123"/>
      <c r="M722" s="127"/>
      <c r="N722" s="128"/>
      <c r="O722" s="128"/>
      <c r="P722" s="128"/>
      <c r="Q722" s="128"/>
      <c r="R722" s="128"/>
      <c r="S722" s="128"/>
      <c r="T722" s="129"/>
      <c r="AT722" s="124" t="s">
        <v>165</v>
      </c>
      <c r="AU722" s="124" t="s">
        <v>78</v>
      </c>
      <c r="AV722" s="10" t="s">
        <v>80</v>
      </c>
      <c r="AW722" s="10" t="s">
        <v>35</v>
      </c>
      <c r="AX722" s="10" t="s">
        <v>78</v>
      </c>
      <c r="AY722" s="124" t="s">
        <v>119</v>
      </c>
    </row>
    <row r="723" spans="2:65" s="11" customFormat="1" x14ac:dyDescent="0.2">
      <c r="B723" s="130"/>
      <c r="D723" s="120" t="s">
        <v>165</v>
      </c>
      <c r="E723" s="131" t="s">
        <v>3</v>
      </c>
      <c r="F723" s="132" t="s">
        <v>989</v>
      </c>
      <c r="H723" s="131" t="s">
        <v>3</v>
      </c>
      <c r="L723" s="130"/>
      <c r="M723" s="133"/>
      <c r="N723" s="134"/>
      <c r="O723" s="134"/>
      <c r="P723" s="134"/>
      <c r="Q723" s="134"/>
      <c r="R723" s="134"/>
      <c r="S723" s="134"/>
      <c r="T723" s="135"/>
      <c r="AT723" s="131" t="s">
        <v>165</v>
      </c>
      <c r="AU723" s="131" t="s">
        <v>78</v>
      </c>
      <c r="AV723" s="11" t="s">
        <v>78</v>
      </c>
      <c r="AW723" s="11" t="s">
        <v>35</v>
      </c>
      <c r="AX723" s="11" t="s">
        <v>73</v>
      </c>
      <c r="AY723" s="131" t="s">
        <v>119</v>
      </c>
    </row>
    <row r="724" spans="2:65" s="1" customFormat="1" ht="16.5" customHeight="1" x14ac:dyDescent="0.2">
      <c r="B724" s="109"/>
      <c r="C724" s="136" t="s">
        <v>612</v>
      </c>
      <c r="D724" s="136" t="s">
        <v>272</v>
      </c>
      <c r="E724" s="137" t="s">
        <v>956</v>
      </c>
      <c r="F724" s="138" t="s">
        <v>957</v>
      </c>
      <c r="G724" s="139" t="s">
        <v>388</v>
      </c>
      <c r="H724" s="140">
        <v>48</v>
      </c>
      <c r="I724" s="141"/>
      <c r="J724" s="141">
        <f>ROUND(I724*H724,2)</f>
        <v>0</v>
      </c>
      <c r="K724" s="138" t="s">
        <v>3</v>
      </c>
      <c r="L724" s="142"/>
      <c r="M724" s="143" t="s">
        <v>3</v>
      </c>
      <c r="N724" s="144" t="s">
        <v>44</v>
      </c>
      <c r="O724" s="117">
        <v>0</v>
      </c>
      <c r="P724" s="117">
        <f>O724*H724</f>
        <v>0</v>
      </c>
      <c r="Q724" s="117">
        <v>0</v>
      </c>
      <c r="R724" s="117">
        <f>Q724*H724</f>
        <v>0</v>
      </c>
      <c r="S724" s="117">
        <v>0</v>
      </c>
      <c r="T724" s="118">
        <f>S724*H724</f>
        <v>0</v>
      </c>
      <c r="AR724" s="14" t="s">
        <v>153</v>
      </c>
      <c r="AT724" s="14" t="s">
        <v>272</v>
      </c>
      <c r="AU724" s="14" t="s">
        <v>78</v>
      </c>
      <c r="AY724" s="14" t="s">
        <v>119</v>
      </c>
      <c r="BE724" s="119">
        <f>IF(N724="základní",J724,0)</f>
        <v>0</v>
      </c>
      <c r="BF724" s="119">
        <f>IF(N724="snížená",J724,0)</f>
        <v>0</v>
      </c>
      <c r="BG724" s="119">
        <f>IF(N724="zákl. přenesená",J724,0)</f>
        <v>0</v>
      </c>
      <c r="BH724" s="119">
        <f>IF(N724="sníž. přenesená",J724,0)</f>
        <v>0</v>
      </c>
      <c r="BI724" s="119">
        <f>IF(N724="nulová",J724,0)</f>
        <v>0</v>
      </c>
      <c r="BJ724" s="14" t="s">
        <v>78</v>
      </c>
      <c r="BK724" s="119">
        <f>ROUND(I724*H724,2)</f>
        <v>0</v>
      </c>
      <c r="BL724" s="14" t="s">
        <v>134</v>
      </c>
      <c r="BM724" s="14" t="s">
        <v>996</v>
      </c>
    </row>
    <row r="725" spans="2:65" s="10" customFormat="1" x14ac:dyDescent="0.2">
      <c r="B725" s="123"/>
      <c r="D725" s="120" t="s">
        <v>165</v>
      </c>
      <c r="E725" s="124" t="s">
        <v>3</v>
      </c>
      <c r="F725" s="125" t="s">
        <v>380</v>
      </c>
      <c r="H725" s="126">
        <v>48</v>
      </c>
      <c r="L725" s="123"/>
      <c r="M725" s="127"/>
      <c r="N725" s="128"/>
      <c r="O725" s="128"/>
      <c r="P725" s="128"/>
      <c r="Q725" s="128"/>
      <c r="R725" s="128"/>
      <c r="S725" s="128"/>
      <c r="T725" s="129"/>
      <c r="AT725" s="124" t="s">
        <v>165</v>
      </c>
      <c r="AU725" s="124" t="s">
        <v>78</v>
      </c>
      <c r="AV725" s="10" t="s">
        <v>80</v>
      </c>
      <c r="AW725" s="10" t="s">
        <v>35</v>
      </c>
      <c r="AX725" s="10" t="s">
        <v>78</v>
      </c>
      <c r="AY725" s="124" t="s">
        <v>119</v>
      </c>
    </row>
    <row r="726" spans="2:65" s="11" customFormat="1" x14ac:dyDescent="0.2">
      <c r="B726" s="130"/>
      <c r="D726" s="120" t="s">
        <v>165</v>
      </c>
      <c r="E726" s="131" t="s">
        <v>3</v>
      </c>
      <c r="F726" s="132" t="s">
        <v>989</v>
      </c>
      <c r="H726" s="131" t="s">
        <v>3</v>
      </c>
      <c r="L726" s="130"/>
      <c r="M726" s="133"/>
      <c r="N726" s="134"/>
      <c r="O726" s="134"/>
      <c r="P726" s="134"/>
      <c r="Q726" s="134"/>
      <c r="R726" s="134"/>
      <c r="S726" s="134"/>
      <c r="T726" s="135"/>
      <c r="AT726" s="131" t="s">
        <v>165</v>
      </c>
      <c r="AU726" s="131" t="s">
        <v>78</v>
      </c>
      <c r="AV726" s="11" t="s">
        <v>78</v>
      </c>
      <c r="AW726" s="11" t="s">
        <v>35</v>
      </c>
      <c r="AX726" s="11" t="s">
        <v>73</v>
      </c>
      <c r="AY726" s="131" t="s">
        <v>119</v>
      </c>
    </row>
    <row r="727" spans="2:65" s="1" customFormat="1" ht="16.5" customHeight="1" x14ac:dyDescent="0.2">
      <c r="B727" s="109"/>
      <c r="C727" s="136" t="s">
        <v>997</v>
      </c>
      <c r="D727" s="136" t="s">
        <v>272</v>
      </c>
      <c r="E727" s="137" t="s">
        <v>960</v>
      </c>
      <c r="F727" s="138" t="s">
        <v>961</v>
      </c>
      <c r="G727" s="139" t="s">
        <v>962</v>
      </c>
      <c r="H727" s="140">
        <v>1</v>
      </c>
      <c r="I727" s="141"/>
      <c r="J727" s="141">
        <f>ROUND(I727*H727,2)</f>
        <v>0</v>
      </c>
      <c r="K727" s="138" t="s">
        <v>3</v>
      </c>
      <c r="L727" s="142"/>
      <c r="M727" s="143" t="s">
        <v>3</v>
      </c>
      <c r="N727" s="144" t="s">
        <v>44</v>
      </c>
      <c r="O727" s="117">
        <v>0</v>
      </c>
      <c r="P727" s="117">
        <f>O727*H727</f>
        <v>0</v>
      </c>
      <c r="Q727" s="117">
        <v>0</v>
      </c>
      <c r="R727" s="117">
        <f>Q727*H727</f>
        <v>0</v>
      </c>
      <c r="S727" s="117">
        <v>0</v>
      </c>
      <c r="T727" s="118">
        <f>S727*H727</f>
        <v>0</v>
      </c>
      <c r="AR727" s="14" t="s">
        <v>153</v>
      </c>
      <c r="AT727" s="14" t="s">
        <v>272</v>
      </c>
      <c r="AU727" s="14" t="s">
        <v>78</v>
      </c>
      <c r="AY727" s="14" t="s">
        <v>119</v>
      </c>
      <c r="BE727" s="119">
        <f>IF(N727="základní",J727,0)</f>
        <v>0</v>
      </c>
      <c r="BF727" s="119">
        <f>IF(N727="snížená",J727,0)</f>
        <v>0</v>
      </c>
      <c r="BG727" s="119">
        <f>IF(N727="zákl. přenesená",J727,0)</f>
        <v>0</v>
      </c>
      <c r="BH727" s="119">
        <f>IF(N727="sníž. přenesená",J727,0)</f>
        <v>0</v>
      </c>
      <c r="BI727" s="119">
        <f>IF(N727="nulová",J727,0)</f>
        <v>0</v>
      </c>
      <c r="BJ727" s="14" t="s">
        <v>78</v>
      </c>
      <c r="BK727" s="119">
        <f>ROUND(I727*H727,2)</f>
        <v>0</v>
      </c>
      <c r="BL727" s="14" t="s">
        <v>134</v>
      </c>
      <c r="BM727" s="14" t="s">
        <v>998</v>
      </c>
    </row>
    <row r="728" spans="2:65" s="10" customFormat="1" x14ac:dyDescent="0.2">
      <c r="B728" s="123"/>
      <c r="D728" s="120" t="s">
        <v>165</v>
      </c>
      <c r="E728" s="124" t="s">
        <v>3</v>
      </c>
      <c r="F728" s="125" t="s">
        <v>78</v>
      </c>
      <c r="H728" s="126">
        <v>1</v>
      </c>
      <c r="L728" s="123"/>
      <c r="M728" s="127"/>
      <c r="N728" s="128"/>
      <c r="O728" s="128"/>
      <c r="P728" s="128"/>
      <c r="Q728" s="128"/>
      <c r="R728" s="128"/>
      <c r="S728" s="128"/>
      <c r="T728" s="129"/>
      <c r="AT728" s="124" t="s">
        <v>165</v>
      </c>
      <c r="AU728" s="124" t="s">
        <v>78</v>
      </c>
      <c r="AV728" s="10" t="s">
        <v>80</v>
      </c>
      <c r="AW728" s="10" t="s">
        <v>35</v>
      </c>
      <c r="AX728" s="10" t="s">
        <v>78</v>
      </c>
      <c r="AY728" s="124" t="s">
        <v>119</v>
      </c>
    </row>
    <row r="729" spans="2:65" s="11" customFormat="1" x14ac:dyDescent="0.2">
      <c r="B729" s="130"/>
      <c r="D729" s="120" t="s">
        <v>165</v>
      </c>
      <c r="E729" s="131" t="s">
        <v>3</v>
      </c>
      <c r="F729" s="132" t="s">
        <v>989</v>
      </c>
      <c r="H729" s="131" t="s">
        <v>3</v>
      </c>
      <c r="L729" s="130"/>
      <c r="M729" s="133"/>
      <c r="N729" s="134"/>
      <c r="O729" s="134"/>
      <c r="P729" s="134"/>
      <c r="Q729" s="134"/>
      <c r="R729" s="134"/>
      <c r="S729" s="134"/>
      <c r="T729" s="135"/>
      <c r="AT729" s="131" t="s">
        <v>165</v>
      </c>
      <c r="AU729" s="131" t="s">
        <v>78</v>
      </c>
      <c r="AV729" s="11" t="s">
        <v>78</v>
      </c>
      <c r="AW729" s="11" t="s">
        <v>35</v>
      </c>
      <c r="AX729" s="11" t="s">
        <v>73</v>
      </c>
      <c r="AY729" s="131" t="s">
        <v>119</v>
      </c>
    </row>
    <row r="730" spans="2:65" s="1" customFormat="1" ht="16.5" customHeight="1" x14ac:dyDescent="0.2">
      <c r="B730" s="109"/>
      <c r="C730" s="136" t="s">
        <v>999</v>
      </c>
      <c r="D730" s="136" t="s">
        <v>272</v>
      </c>
      <c r="E730" s="137" t="s">
        <v>964</v>
      </c>
      <c r="F730" s="138" t="s">
        <v>965</v>
      </c>
      <c r="G730" s="139" t="s">
        <v>962</v>
      </c>
      <c r="H730" s="140">
        <v>1</v>
      </c>
      <c r="I730" s="141"/>
      <c r="J730" s="141">
        <f>ROUND(I730*H730,2)</f>
        <v>0</v>
      </c>
      <c r="K730" s="138" t="s">
        <v>3</v>
      </c>
      <c r="L730" s="142"/>
      <c r="M730" s="143" t="s">
        <v>3</v>
      </c>
      <c r="N730" s="144" t="s">
        <v>44</v>
      </c>
      <c r="O730" s="117">
        <v>0</v>
      </c>
      <c r="P730" s="117">
        <f>O730*H730</f>
        <v>0</v>
      </c>
      <c r="Q730" s="117">
        <v>0</v>
      </c>
      <c r="R730" s="117">
        <f>Q730*H730</f>
        <v>0</v>
      </c>
      <c r="S730" s="117">
        <v>0</v>
      </c>
      <c r="T730" s="118">
        <f>S730*H730</f>
        <v>0</v>
      </c>
      <c r="AR730" s="14" t="s">
        <v>153</v>
      </c>
      <c r="AT730" s="14" t="s">
        <v>272</v>
      </c>
      <c r="AU730" s="14" t="s">
        <v>78</v>
      </c>
      <c r="AY730" s="14" t="s">
        <v>119</v>
      </c>
      <c r="BE730" s="119">
        <f>IF(N730="základní",J730,0)</f>
        <v>0</v>
      </c>
      <c r="BF730" s="119">
        <f>IF(N730="snížená",J730,0)</f>
        <v>0</v>
      </c>
      <c r="BG730" s="119">
        <f>IF(N730="zákl. přenesená",J730,0)</f>
        <v>0</v>
      </c>
      <c r="BH730" s="119">
        <f>IF(N730="sníž. přenesená",J730,0)</f>
        <v>0</v>
      </c>
      <c r="BI730" s="119">
        <f>IF(N730="nulová",J730,0)</f>
        <v>0</v>
      </c>
      <c r="BJ730" s="14" t="s">
        <v>78</v>
      </c>
      <c r="BK730" s="119">
        <f>ROUND(I730*H730,2)</f>
        <v>0</v>
      </c>
      <c r="BL730" s="14" t="s">
        <v>134</v>
      </c>
      <c r="BM730" s="14" t="s">
        <v>1000</v>
      </c>
    </row>
    <row r="731" spans="2:65" s="10" customFormat="1" x14ac:dyDescent="0.2">
      <c r="B731" s="123"/>
      <c r="D731" s="120" t="s">
        <v>165</v>
      </c>
      <c r="E731" s="124" t="s">
        <v>3</v>
      </c>
      <c r="F731" s="125" t="s">
        <v>78</v>
      </c>
      <c r="H731" s="126">
        <v>1</v>
      </c>
      <c r="L731" s="123"/>
      <c r="M731" s="127"/>
      <c r="N731" s="128"/>
      <c r="O731" s="128"/>
      <c r="P731" s="128"/>
      <c r="Q731" s="128"/>
      <c r="R731" s="128"/>
      <c r="S731" s="128"/>
      <c r="T731" s="129"/>
      <c r="AT731" s="124" t="s">
        <v>165</v>
      </c>
      <c r="AU731" s="124" t="s">
        <v>78</v>
      </c>
      <c r="AV731" s="10" t="s">
        <v>80</v>
      </c>
      <c r="AW731" s="10" t="s">
        <v>35</v>
      </c>
      <c r="AX731" s="10" t="s">
        <v>78</v>
      </c>
      <c r="AY731" s="124" t="s">
        <v>119</v>
      </c>
    </row>
    <row r="732" spans="2:65" s="11" customFormat="1" x14ac:dyDescent="0.2">
      <c r="B732" s="130"/>
      <c r="D732" s="120" t="s">
        <v>165</v>
      </c>
      <c r="E732" s="131" t="s">
        <v>3</v>
      </c>
      <c r="F732" s="132" t="s">
        <v>989</v>
      </c>
      <c r="H732" s="131" t="s">
        <v>3</v>
      </c>
      <c r="L732" s="130"/>
      <c r="M732" s="133"/>
      <c r="N732" s="134"/>
      <c r="O732" s="134"/>
      <c r="P732" s="134"/>
      <c r="Q732" s="134"/>
      <c r="R732" s="134"/>
      <c r="S732" s="134"/>
      <c r="T732" s="135"/>
      <c r="AT732" s="131" t="s">
        <v>165</v>
      </c>
      <c r="AU732" s="131" t="s">
        <v>78</v>
      </c>
      <c r="AV732" s="11" t="s">
        <v>78</v>
      </c>
      <c r="AW732" s="11" t="s">
        <v>35</v>
      </c>
      <c r="AX732" s="11" t="s">
        <v>73</v>
      </c>
      <c r="AY732" s="131" t="s">
        <v>119</v>
      </c>
    </row>
    <row r="733" spans="2:65" s="9" customFormat="1" ht="25.9" customHeight="1" x14ac:dyDescent="0.2">
      <c r="B733" s="99"/>
      <c r="D733" s="100" t="s">
        <v>72</v>
      </c>
      <c r="E733" s="101" t="s">
        <v>1001</v>
      </c>
      <c r="F733" s="101" t="s">
        <v>1002</v>
      </c>
      <c r="J733" s="102">
        <f>BK733</f>
        <v>0</v>
      </c>
      <c r="L733" s="99"/>
      <c r="M733" s="103"/>
      <c r="N733" s="104"/>
      <c r="O733" s="104"/>
      <c r="P733" s="105">
        <f>SUM(P734:P736)</f>
        <v>0</v>
      </c>
      <c r="Q733" s="104"/>
      <c r="R733" s="105">
        <f>SUM(R734:R736)</f>
        <v>0</v>
      </c>
      <c r="S733" s="104"/>
      <c r="T733" s="106">
        <f>SUM(T734:T736)</f>
        <v>0</v>
      </c>
      <c r="AR733" s="100" t="s">
        <v>78</v>
      </c>
      <c r="AT733" s="107" t="s">
        <v>72</v>
      </c>
      <c r="AU733" s="107" t="s">
        <v>73</v>
      </c>
      <c r="AY733" s="100" t="s">
        <v>119</v>
      </c>
      <c r="BK733" s="108">
        <f>SUM(BK734:BK736)</f>
        <v>0</v>
      </c>
    </row>
    <row r="734" spans="2:65" s="1" customFormat="1" ht="16.5" customHeight="1" x14ac:dyDescent="0.2">
      <c r="B734" s="109"/>
      <c r="C734" s="110" t="s">
        <v>1003</v>
      </c>
      <c r="D734" s="110" t="s">
        <v>120</v>
      </c>
      <c r="E734" s="111" t="s">
        <v>1004</v>
      </c>
      <c r="F734" s="112" t="s">
        <v>1005</v>
      </c>
      <c r="G734" s="113" t="s">
        <v>205</v>
      </c>
      <c r="H734" s="114">
        <v>1</v>
      </c>
      <c r="I734" s="115"/>
      <c r="J734" s="115">
        <f>ROUND(I734*H734,2)</f>
        <v>0</v>
      </c>
      <c r="K734" s="112" t="s">
        <v>3</v>
      </c>
      <c r="L734" s="25"/>
      <c r="M734" s="45" t="s">
        <v>3</v>
      </c>
      <c r="N734" s="116" t="s">
        <v>44</v>
      </c>
      <c r="O734" s="117">
        <v>0</v>
      </c>
      <c r="P734" s="117">
        <f>O734*H734</f>
        <v>0</v>
      </c>
      <c r="Q734" s="117">
        <v>0</v>
      </c>
      <c r="R734" s="117">
        <f>Q734*H734</f>
        <v>0</v>
      </c>
      <c r="S734" s="117">
        <v>0</v>
      </c>
      <c r="T734" s="118">
        <f>S734*H734</f>
        <v>0</v>
      </c>
      <c r="AR734" s="14" t="s">
        <v>134</v>
      </c>
      <c r="AT734" s="14" t="s">
        <v>120</v>
      </c>
      <c r="AU734" s="14" t="s">
        <v>78</v>
      </c>
      <c r="AY734" s="14" t="s">
        <v>119</v>
      </c>
      <c r="BE734" s="119">
        <f>IF(N734="základní",J734,0)</f>
        <v>0</v>
      </c>
      <c r="BF734" s="119">
        <f>IF(N734="snížená",J734,0)</f>
        <v>0</v>
      </c>
      <c r="BG734" s="119">
        <f>IF(N734="zákl. přenesená",J734,0)</f>
        <v>0</v>
      </c>
      <c r="BH734" s="119">
        <f>IF(N734="sníž. přenesená",J734,0)</f>
        <v>0</v>
      </c>
      <c r="BI734" s="119">
        <f>IF(N734="nulová",J734,0)</f>
        <v>0</v>
      </c>
      <c r="BJ734" s="14" t="s">
        <v>78</v>
      </c>
      <c r="BK734" s="119">
        <f>ROUND(I734*H734,2)</f>
        <v>0</v>
      </c>
      <c r="BL734" s="14" t="s">
        <v>134</v>
      </c>
      <c r="BM734" s="14" t="s">
        <v>1006</v>
      </c>
    </row>
    <row r="735" spans="2:65" s="10" customFormat="1" x14ac:dyDescent="0.2">
      <c r="B735" s="123"/>
      <c r="D735" s="120" t="s">
        <v>165</v>
      </c>
      <c r="E735" s="124" t="s">
        <v>3</v>
      </c>
      <c r="F735" s="125" t="s">
        <v>78</v>
      </c>
      <c r="H735" s="126">
        <v>1</v>
      </c>
      <c r="L735" s="123"/>
      <c r="M735" s="127"/>
      <c r="N735" s="128"/>
      <c r="O735" s="128"/>
      <c r="P735" s="128"/>
      <c r="Q735" s="128"/>
      <c r="R735" s="128"/>
      <c r="S735" s="128"/>
      <c r="T735" s="129"/>
      <c r="AT735" s="124" t="s">
        <v>165</v>
      </c>
      <c r="AU735" s="124" t="s">
        <v>78</v>
      </c>
      <c r="AV735" s="10" t="s">
        <v>80</v>
      </c>
      <c r="AW735" s="10" t="s">
        <v>35</v>
      </c>
      <c r="AX735" s="10" t="s">
        <v>78</v>
      </c>
      <c r="AY735" s="124" t="s">
        <v>119</v>
      </c>
    </row>
    <row r="736" spans="2:65" s="11" customFormat="1" x14ac:dyDescent="0.2">
      <c r="B736" s="130"/>
      <c r="D736" s="120" t="s">
        <v>165</v>
      </c>
      <c r="E736" s="131" t="s">
        <v>3</v>
      </c>
      <c r="F736" s="132" t="s">
        <v>1007</v>
      </c>
      <c r="H736" s="131" t="s">
        <v>3</v>
      </c>
      <c r="L736" s="130"/>
      <c r="M736" s="133"/>
      <c r="N736" s="134"/>
      <c r="O736" s="134"/>
      <c r="P736" s="134"/>
      <c r="Q736" s="134"/>
      <c r="R736" s="134"/>
      <c r="S736" s="134"/>
      <c r="T736" s="135"/>
      <c r="AT736" s="131" t="s">
        <v>165</v>
      </c>
      <c r="AU736" s="131" t="s">
        <v>78</v>
      </c>
      <c r="AV736" s="11" t="s">
        <v>78</v>
      </c>
      <c r="AW736" s="11" t="s">
        <v>35</v>
      </c>
      <c r="AX736" s="11" t="s">
        <v>73</v>
      </c>
      <c r="AY736" s="131" t="s">
        <v>119</v>
      </c>
    </row>
    <row r="737" spans="2:65" s="9" customFormat="1" ht="25.9" customHeight="1" x14ac:dyDescent="0.2">
      <c r="B737" s="99"/>
      <c r="D737" s="100" t="s">
        <v>72</v>
      </c>
      <c r="E737" s="101" t="s">
        <v>1008</v>
      </c>
      <c r="F737" s="101" t="s">
        <v>1009</v>
      </c>
      <c r="J737" s="102">
        <f>BK737</f>
        <v>0</v>
      </c>
      <c r="L737" s="99"/>
      <c r="M737" s="103"/>
      <c r="N737" s="104"/>
      <c r="O737" s="104"/>
      <c r="P737" s="105">
        <f>SUM(P738:P779)</f>
        <v>0</v>
      </c>
      <c r="Q737" s="104"/>
      <c r="R737" s="105">
        <f>SUM(R738:R779)</f>
        <v>0</v>
      </c>
      <c r="S737" s="104"/>
      <c r="T737" s="106">
        <f>SUM(T738:T779)</f>
        <v>0</v>
      </c>
      <c r="AR737" s="100" t="s">
        <v>78</v>
      </c>
      <c r="AT737" s="107" t="s">
        <v>72</v>
      </c>
      <c r="AU737" s="107" t="s">
        <v>73</v>
      </c>
      <c r="AY737" s="100" t="s">
        <v>119</v>
      </c>
      <c r="BK737" s="108">
        <f>SUM(BK738:BK779)</f>
        <v>0</v>
      </c>
    </row>
    <row r="738" spans="2:65" s="1" customFormat="1" ht="16.5" customHeight="1" x14ac:dyDescent="0.2">
      <c r="B738" s="109"/>
      <c r="C738" s="136" t="s">
        <v>1010</v>
      </c>
      <c r="D738" s="136" t="s">
        <v>272</v>
      </c>
      <c r="E738" s="137" t="s">
        <v>1011</v>
      </c>
      <c r="F738" s="138" t="s">
        <v>1012</v>
      </c>
      <c r="G738" s="139" t="s">
        <v>205</v>
      </c>
      <c r="H738" s="140">
        <v>1</v>
      </c>
      <c r="I738" s="141"/>
      <c r="J738" s="141">
        <f>ROUND(I738*H738,2)</f>
        <v>0</v>
      </c>
      <c r="K738" s="138" t="s">
        <v>3</v>
      </c>
      <c r="L738" s="142"/>
      <c r="M738" s="143" t="s">
        <v>3</v>
      </c>
      <c r="N738" s="144" t="s">
        <v>44</v>
      </c>
      <c r="O738" s="117">
        <v>0</v>
      </c>
      <c r="P738" s="117">
        <f>O738*H738</f>
        <v>0</v>
      </c>
      <c r="Q738" s="117">
        <v>0</v>
      </c>
      <c r="R738" s="117">
        <f>Q738*H738</f>
        <v>0</v>
      </c>
      <c r="S738" s="117">
        <v>0</v>
      </c>
      <c r="T738" s="118">
        <f>S738*H738</f>
        <v>0</v>
      </c>
      <c r="AR738" s="14" t="s">
        <v>153</v>
      </c>
      <c r="AT738" s="14" t="s">
        <v>272</v>
      </c>
      <c r="AU738" s="14" t="s">
        <v>78</v>
      </c>
      <c r="AY738" s="14" t="s">
        <v>119</v>
      </c>
      <c r="BE738" s="119">
        <f>IF(N738="základní",J738,0)</f>
        <v>0</v>
      </c>
      <c r="BF738" s="119">
        <f>IF(N738="snížená",J738,0)</f>
        <v>0</v>
      </c>
      <c r="BG738" s="119">
        <f>IF(N738="zákl. přenesená",J738,0)</f>
        <v>0</v>
      </c>
      <c r="BH738" s="119">
        <f>IF(N738="sníž. přenesená",J738,0)</f>
        <v>0</v>
      </c>
      <c r="BI738" s="119">
        <f>IF(N738="nulová",J738,0)</f>
        <v>0</v>
      </c>
      <c r="BJ738" s="14" t="s">
        <v>78</v>
      </c>
      <c r="BK738" s="119">
        <f>ROUND(I738*H738,2)</f>
        <v>0</v>
      </c>
      <c r="BL738" s="14" t="s">
        <v>134</v>
      </c>
      <c r="BM738" s="14" t="s">
        <v>1013</v>
      </c>
    </row>
    <row r="739" spans="2:65" s="10" customFormat="1" x14ac:dyDescent="0.2">
      <c r="B739" s="123"/>
      <c r="D739" s="120" t="s">
        <v>165</v>
      </c>
      <c r="E739" s="124" t="s">
        <v>3</v>
      </c>
      <c r="F739" s="125" t="s">
        <v>78</v>
      </c>
      <c r="H739" s="126">
        <v>1</v>
      </c>
      <c r="L739" s="123"/>
      <c r="M739" s="127"/>
      <c r="N739" s="128"/>
      <c r="O739" s="128"/>
      <c r="P739" s="128"/>
      <c r="Q739" s="128"/>
      <c r="R739" s="128"/>
      <c r="S739" s="128"/>
      <c r="T739" s="129"/>
      <c r="AT739" s="124" t="s">
        <v>165</v>
      </c>
      <c r="AU739" s="124" t="s">
        <v>78</v>
      </c>
      <c r="AV739" s="10" t="s">
        <v>80</v>
      </c>
      <c r="AW739" s="10" t="s">
        <v>35</v>
      </c>
      <c r="AX739" s="10" t="s">
        <v>78</v>
      </c>
      <c r="AY739" s="124" t="s">
        <v>119</v>
      </c>
    </row>
    <row r="740" spans="2:65" s="11" customFormat="1" x14ac:dyDescent="0.2">
      <c r="B740" s="130"/>
      <c r="D740" s="120" t="s">
        <v>165</v>
      </c>
      <c r="E740" s="131" t="s">
        <v>3</v>
      </c>
      <c r="F740" s="132" t="s">
        <v>1014</v>
      </c>
      <c r="H740" s="131" t="s">
        <v>3</v>
      </c>
      <c r="L740" s="130"/>
      <c r="M740" s="133"/>
      <c r="N740" s="134"/>
      <c r="O740" s="134"/>
      <c r="P740" s="134"/>
      <c r="Q740" s="134"/>
      <c r="R740" s="134"/>
      <c r="S740" s="134"/>
      <c r="T740" s="135"/>
      <c r="AT740" s="131" t="s">
        <v>165</v>
      </c>
      <c r="AU740" s="131" t="s">
        <v>78</v>
      </c>
      <c r="AV740" s="11" t="s">
        <v>78</v>
      </c>
      <c r="AW740" s="11" t="s">
        <v>35</v>
      </c>
      <c r="AX740" s="11" t="s">
        <v>73</v>
      </c>
      <c r="AY740" s="131" t="s">
        <v>119</v>
      </c>
    </row>
    <row r="741" spans="2:65" s="1" customFormat="1" ht="16.5" customHeight="1" x14ac:dyDescent="0.2">
      <c r="B741" s="109"/>
      <c r="C741" s="136" t="s">
        <v>1015</v>
      </c>
      <c r="D741" s="136" t="s">
        <v>272</v>
      </c>
      <c r="E741" s="137" t="s">
        <v>1016</v>
      </c>
      <c r="F741" s="138" t="s">
        <v>1017</v>
      </c>
      <c r="G741" s="139" t="s">
        <v>205</v>
      </c>
      <c r="H741" s="140">
        <v>2</v>
      </c>
      <c r="I741" s="141"/>
      <c r="J741" s="141">
        <f>ROUND(I741*H741,2)</f>
        <v>0</v>
      </c>
      <c r="K741" s="138" t="s">
        <v>3</v>
      </c>
      <c r="L741" s="142"/>
      <c r="M741" s="143" t="s">
        <v>3</v>
      </c>
      <c r="N741" s="144" t="s">
        <v>44</v>
      </c>
      <c r="O741" s="117">
        <v>0</v>
      </c>
      <c r="P741" s="117">
        <f>O741*H741</f>
        <v>0</v>
      </c>
      <c r="Q741" s="117">
        <v>0</v>
      </c>
      <c r="R741" s="117">
        <f>Q741*H741</f>
        <v>0</v>
      </c>
      <c r="S741" s="117">
        <v>0</v>
      </c>
      <c r="T741" s="118">
        <f>S741*H741</f>
        <v>0</v>
      </c>
      <c r="AR741" s="14" t="s">
        <v>153</v>
      </c>
      <c r="AT741" s="14" t="s">
        <v>272</v>
      </c>
      <c r="AU741" s="14" t="s">
        <v>78</v>
      </c>
      <c r="AY741" s="14" t="s">
        <v>119</v>
      </c>
      <c r="BE741" s="119">
        <f>IF(N741="základní",J741,0)</f>
        <v>0</v>
      </c>
      <c r="BF741" s="119">
        <f>IF(N741="snížená",J741,0)</f>
        <v>0</v>
      </c>
      <c r="BG741" s="119">
        <f>IF(N741="zákl. přenesená",J741,0)</f>
        <v>0</v>
      </c>
      <c r="BH741" s="119">
        <f>IF(N741="sníž. přenesená",J741,0)</f>
        <v>0</v>
      </c>
      <c r="BI741" s="119">
        <f>IF(N741="nulová",J741,0)</f>
        <v>0</v>
      </c>
      <c r="BJ741" s="14" t="s">
        <v>78</v>
      </c>
      <c r="BK741" s="119">
        <f>ROUND(I741*H741,2)</f>
        <v>0</v>
      </c>
      <c r="BL741" s="14" t="s">
        <v>134</v>
      </c>
      <c r="BM741" s="14" t="s">
        <v>1018</v>
      </c>
    </row>
    <row r="742" spans="2:65" s="10" customFormat="1" x14ac:dyDescent="0.2">
      <c r="B742" s="123"/>
      <c r="D742" s="120" t="s">
        <v>165</v>
      </c>
      <c r="E742" s="124" t="s">
        <v>3</v>
      </c>
      <c r="F742" s="125" t="s">
        <v>80</v>
      </c>
      <c r="H742" s="126">
        <v>2</v>
      </c>
      <c r="L742" s="123"/>
      <c r="M742" s="127"/>
      <c r="N742" s="128"/>
      <c r="O742" s="128"/>
      <c r="P742" s="128"/>
      <c r="Q742" s="128"/>
      <c r="R742" s="128"/>
      <c r="S742" s="128"/>
      <c r="T742" s="129"/>
      <c r="AT742" s="124" t="s">
        <v>165</v>
      </c>
      <c r="AU742" s="124" t="s">
        <v>78</v>
      </c>
      <c r="AV742" s="10" t="s">
        <v>80</v>
      </c>
      <c r="AW742" s="10" t="s">
        <v>35</v>
      </c>
      <c r="AX742" s="10" t="s">
        <v>78</v>
      </c>
      <c r="AY742" s="124" t="s">
        <v>119</v>
      </c>
    </row>
    <row r="743" spans="2:65" s="11" customFormat="1" x14ac:dyDescent="0.2">
      <c r="B743" s="130"/>
      <c r="D743" s="120" t="s">
        <v>165</v>
      </c>
      <c r="E743" s="131" t="s">
        <v>3</v>
      </c>
      <c r="F743" s="132" t="s">
        <v>1014</v>
      </c>
      <c r="H743" s="131" t="s">
        <v>3</v>
      </c>
      <c r="L743" s="130"/>
      <c r="M743" s="133"/>
      <c r="N743" s="134"/>
      <c r="O743" s="134"/>
      <c r="P743" s="134"/>
      <c r="Q743" s="134"/>
      <c r="R743" s="134"/>
      <c r="S743" s="134"/>
      <c r="T743" s="135"/>
      <c r="AT743" s="131" t="s">
        <v>165</v>
      </c>
      <c r="AU743" s="131" t="s">
        <v>78</v>
      </c>
      <c r="AV743" s="11" t="s">
        <v>78</v>
      </c>
      <c r="AW743" s="11" t="s">
        <v>35</v>
      </c>
      <c r="AX743" s="11" t="s">
        <v>73</v>
      </c>
      <c r="AY743" s="131" t="s">
        <v>119</v>
      </c>
    </row>
    <row r="744" spans="2:65" s="1" customFormat="1" ht="16.5" customHeight="1" x14ac:dyDescent="0.2">
      <c r="B744" s="109"/>
      <c r="C744" s="136" t="s">
        <v>1019</v>
      </c>
      <c r="D744" s="136" t="s">
        <v>272</v>
      </c>
      <c r="E744" s="137" t="s">
        <v>1020</v>
      </c>
      <c r="F744" s="138" t="s">
        <v>1021</v>
      </c>
      <c r="G744" s="139" t="s">
        <v>205</v>
      </c>
      <c r="H744" s="140">
        <v>2</v>
      </c>
      <c r="I744" s="141"/>
      <c r="J744" s="141">
        <f>ROUND(I744*H744,2)</f>
        <v>0</v>
      </c>
      <c r="K744" s="138" t="s">
        <v>3</v>
      </c>
      <c r="L744" s="142"/>
      <c r="M744" s="143" t="s">
        <v>3</v>
      </c>
      <c r="N744" s="144" t="s">
        <v>44</v>
      </c>
      <c r="O744" s="117">
        <v>0</v>
      </c>
      <c r="P744" s="117">
        <f>O744*H744</f>
        <v>0</v>
      </c>
      <c r="Q744" s="117">
        <v>0</v>
      </c>
      <c r="R744" s="117">
        <f>Q744*H744</f>
        <v>0</v>
      </c>
      <c r="S744" s="117">
        <v>0</v>
      </c>
      <c r="T744" s="118">
        <f>S744*H744</f>
        <v>0</v>
      </c>
      <c r="AR744" s="14" t="s">
        <v>153</v>
      </c>
      <c r="AT744" s="14" t="s">
        <v>272</v>
      </c>
      <c r="AU744" s="14" t="s">
        <v>78</v>
      </c>
      <c r="AY744" s="14" t="s">
        <v>119</v>
      </c>
      <c r="BE744" s="119">
        <f>IF(N744="základní",J744,0)</f>
        <v>0</v>
      </c>
      <c r="BF744" s="119">
        <f>IF(N744="snížená",J744,0)</f>
        <v>0</v>
      </c>
      <c r="BG744" s="119">
        <f>IF(N744="zákl. přenesená",J744,0)</f>
        <v>0</v>
      </c>
      <c r="BH744" s="119">
        <f>IF(N744="sníž. přenesená",J744,0)</f>
        <v>0</v>
      </c>
      <c r="BI744" s="119">
        <f>IF(N744="nulová",J744,0)</f>
        <v>0</v>
      </c>
      <c r="BJ744" s="14" t="s">
        <v>78</v>
      </c>
      <c r="BK744" s="119">
        <f>ROUND(I744*H744,2)</f>
        <v>0</v>
      </c>
      <c r="BL744" s="14" t="s">
        <v>134</v>
      </c>
      <c r="BM744" s="14" t="s">
        <v>1022</v>
      </c>
    </row>
    <row r="745" spans="2:65" s="10" customFormat="1" x14ac:dyDescent="0.2">
      <c r="B745" s="123"/>
      <c r="D745" s="120" t="s">
        <v>165</v>
      </c>
      <c r="E745" s="124" t="s">
        <v>3</v>
      </c>
      <c r="F745" s="125" t="s">
        <v>80</v>
      </c>
      <c r="H745" s="126">
        <v>2</v>
      </c>
      <c r="L745" s="123"/>
      <c r="M745" s="127"/>
      <c r="N745" s="128"/>
      <c r="O745" s="128"/>
      <c r="P745" s="128"/>
      <c r="Q745" s="128"/>
      <c r="R745" s="128"/>
      <c r="S745" s="128"/>
      <c r="T745" s="129"/>
      <c r="AT745" s="124" t="s">
        <v>165</v>
      </c>
      <c r="AU745" s="124" t="s">
        <v>78</v>
      </c>
      <c r="AV745" s="10" t="s">
        <v>80</v>
      </c>
      <c r="AW745" s="10" t="s">
        <v>35</v>
      </c>
      <c r="AX745" s="10" t="s">
        <v>78</v>
      </c>
      <c r="AY745" s="124" t="s">
        <v>119</v>
      </c>
    </row>
    <row r="746" spans="2:65" s="11" customFormat="1" x14ac:dyDescent="0.2">
      <c r="B746" s="130"/>
      <c r="D746" s="120" t="s">
        <v>165</v>
      </c>
      <c r="E746" s="131" t="s">
        <v>3</v>
      </c>
      <c r="F746" s="132" t="s">
        <v>1014</v>
      </c>
      <c r="H746" s="131" t="s">
        <v>3</v>
      </c>
      <c r="L746" s="130"/>
      <c r="M746" s="133"/>
      <c r="N746" s="134"/>
      <c r="O746" s="134"/>
      <c r="P746" s="134"/>
      <c r="Q746" s="134"/>
      <c r="R746" s="134"/>
      <c r="S746" s="134"/>
      <c r="T746" s="135"/>
      <c r="AT746" s="131" t="s">
        <v>165</v>
      </c>
      <c r="AU746" s="131" t="s">
        <v>78</v>
      </c>
      <c r="AV746" s="11" t="s">
        <v>78</v>
      </c>
      <c r="AW746" s="11" t="s">
        <v>35</v>
      </c>
      <c r="AX746" s="11" t="s">
        <v>73</v>
      </c>
      <c r="AY746" s="131" t="s">
        <v>119</v>
      </c>
    </row>
    <row r="747" spans="2:65" s="1" customFormat="1" ht="22.5" customHeight="1" x14ac:dyDescent="0.2">
      <c r="B747" s="109"/>
      <c r="C747" s="136" t="s">
        <v>1023</v>
      </c>
      <c r="D747" s="136" t="s">
        <v>272</v>
      </c>
      <c r="E747" s="137" t="s">
        <v>1024</v>
      </c>
      <c r="F747" s="138" t="s">
        <v>1025</v>
      </c>
      <c r="G747" s="139" t="s">
        <v>205</v>
      </c>
      <c r="H747" s="140">
        <v>1</v>
      </c>
      <c r="I747" s="141"/>
      <c r="J747" s="141">
        <f>ROUND(I747*H747,2)</f>
        <v>0</v>
      </c>
      <c r="K747" s="138" t="s">
        <v>3</v>
      </c>
      <c r="L747" s="142"/>
      <c r="M747" s="143" t="s">
        <v>3</v>
      </c>
      <c r="N747" s="144" t="s">
        <v>44</v>
      </c>
      <c r="O747" s="117">
        <v>0</v>
      </c>
      <c r="P747" s="117">
        <f>O747*H747</f>
        <v>0</v>
      </c>
      <c r="Q747" s="117">
        <v>0</v>
      </c>
      <c r="R747" s="117">
        <f>Q747*H747</f>
        <v>0</v>
      </c>
      <c r="S747" s="117">
        <v>0</v>
      </c>
      <c r="T747" s="118">
        <f>S747*H747</f>
        <v>0</v>
      </c>
      <c r="AR747" s="14" t="s">
        <v>153</v>
      </c>
      <c r="AT747" s="14" t="s">
        <v>272</v>
      </c>
      <c r="AU747" s="14" t="s">
        <v>78</v>
      </c>
      <c r="AY747" s="14" t="s">
        <v>119</v>
      </c>
      <c r="BE747" s="119">
        <f>IF(N747="základní",J747,0)</f>
        <v>0</v>
      </c>
      <c r="BF747" s="119">
        <f>IF(N747="snížená",J747,0)</f>
        <v>0</v>
      </c>
      <c r="BG747" s="119">
        <f>IF(N747="zákl. přenesená",J747,0)</f>
        <v>0</v>
      </c>
      <c r="BH747" s="119">
        <f>IF(N747="sníž. přenesená",J747,0)</f>
        <v>0</v>
      </c>
      <c r="BI747" s="119">
        <f>IF(N747="nulová",J747,0)</f>
        <v>0</v>
      </c>
      <c r="BJ747" s="14" t="s">
        <v>78</v>
      </c>
      <c r="BK747" s="119">
        <f>ROUND(I747*H747,2)</f>
        <v>0</v>
      </c>
      <c r="BL747" s="14" t="s">
        <v>134</v>
      </c>
      <c r="BM747" s="14" t="s">
        <v>1026</v>
      </c>
    </row>
    <row r="748" spans="2:65" s="10" customFormat="1" x14ac:dyDescent="0.2">
      <c r="B748" s="123"/>
      <c r="D748" s="120" t="s">
        <v>165</v>
      </c>
      <c r="E748" s="124" t="s">
        <v>3</v>
      </c>
      <c r="F748" s="125" t="s">
        <v>78</v>
      </c>
      <c r="H748" s="126">
        <v>1</v>
      </c>
      <c r="L748" s="123"/>
      <c r="M748" s="127"/>
      <c r="N748" s="128"/>
      <c r="O748" s="128"/>
      <c r="P748" s="128"/>
      <c r="Q748" s="128"/>
      <c r="R748" s="128"/>
      <c r="S748" s="128"/>
      <c r="T748" s="129"/>
      <c r="AT748" s="124" t="s">
        <v>165</v>
      </c>
      <c r="AU748" s="124" t="s">
        <v>78</v>
      </c>
      <c r="AV748" s="10" t="s">
        <v>80</v>
      </c>
      <c r="AW748" s="10" t="s">
        <v>35</v>
      </c>
      <c r="AX748" s="10" t="s">
        <v>78</v>
      </c>
      <c r="AY748" s="124" t="s">
        <v>119</v>
      </c>
    </row>
    <row r="749" spans="2:65" s="11" customFormat="1" x14ac:dyDescent="0.2">
      <c r="B749" s="130"/>
      <c r="D749" s="120" t="s">
        <v>165</v>
      </c>
      <c r="E749" s="131" t="s">
        <v>3</v>
      </c>
      <c r="F749" s="132" t="s">
        <v>1014</v>
      </c>
      <c r="H749" s="131" t="s">
        <v>3</v>
      </c>
      <c r="L749" s="130"/>
      <c r="M749" s="133"/>
      <c r="N749" s="134"/>
      <c r="O749" s="134"/>
      <c r="P749" s="134"/>
      <c r="Q749" s="134"/>
      <c r="R749" s="134"/>
      <c r="S749" s="134"/>
      <c r="T749" s="135"/>
      <c r="AT749" s="131" t="s">
        <v>165</v>
      </c>
      <c r="AU749" s="131" t="s">
        <v>78</v>
      </c>
      <c r="AV749" s="11" t="s">
        <v>78</v>
      </c>
      <c r="AW749" s="11" t="s">
        <v>35</v>
      </c>
      <c r="AX749" s="11" t="s">
        <v>73</v>
      </c>
      <c r="AY749" s="131" t="s">
        <v>119</v>
      </c>
    </row>
    <row r="750" spans="2:65" s="1" customFormat="1" ht="16.5" customHeight="1" x14ac:dyDescent="0.2">
      <c r="B750" s="109"/>
      <c r="C750" s="136" t="s">
        <v>1027</v>
      </c>
      <c r="D750" s="136" t="s">
        <v>272</v>
      </c>
      <c r="E750" s="137" t="s">
        <v>1028</v>
      </c>
      <c r="F750" s="138" t="s">
        <v>1029</v>
      </c>
      <c r="G750" s="139" t="s">
        <v>205</v>
      </c>
      <c r="H750" s="140">
        <v>1</v>
      </c>
      <c r="I750" s="141"/>
      <c r="J750" s="141">
        <f>ROUND(I750*H750,2)</f>
        <v>0</v>
      </c>
      <c r="K750" s="138" t="s">
        <v>3</v>
      </c>
      <c r="L750" s="142"/>
      <c r="M750" s="143" t="s">
        <v>3</v>
      </c>
      <c r="N750" s="144" t="s">
        <v>44</v>
      </c>
      <c r="O750" s="117">
        <v>0</v>
      </c>
      <c r="P750" s="117">
        <f>O750*H750</f>
        <v>0</v>
      </c>
      <c r="Q750" s="117">
        <v>0</v>
      </c>
      <c r="R750" s="117">
        <f>Q750*H750</f>
        <v>0</v>
      </c>
      <c r="S750" s="117">
        <v>0</v>
      </c>
      <c r="T750" s="118">
        <f>S750*H750</f>
        <v>0</v>
      </c>
      <c r="AR750" s="14" t="s">
        <v>153</v>
      </c>
      <c r="AT750" s="14" t="s">
        <v>272</v>
      </c>
      <c r="AU750" s="14" t="s">
        <v>78</v>
      </c>
      <c r="AY750" s="14" t="s">
        <v>119</v>
      </c>
      <c r="BE750" s="119">
        <f>IF(N750="základní",J750,0)</f>
        <v>0</v>
      </c>
      <c r="BF750" s="119">
        <f>IF(N750="snížená",J750,0)</f>
        <v>0</v>
      </c>
      <c r="BG750" s="119">
        <f>IF(N750="zákl. přenesená",J750,0)</f>
        <v>0</v>
      </c>
      <c r="BH750" s="119">
        <f>IF(N750="sníž. přenesená",J750,0)</f>
        <v>0</v>
      </c>
      <c r="BI750" s="119">
        <f>IF(N750="nulová",J750,0)</f>
        <v>0</v>
      </c>
      <c r="BJ750" s="14" t="s">
        <v>78</v>
      </c>
      <c r="BK750" s="119">
        <f>ROUND(I750*H750,2)</f>
        <v>0</v>
      </c>
      <c r="BL750" s="14" t="s">
        <v>134</v>
      </c>
      <c r="BM750" s="14" t="s">
        <v>1030</v>
      </c>
    </row>
    <row r="751" spans="2:65" s="10" customFormat="1" x14ac:dyDescent="0.2">
      <c r="B751" s="123"/>
      <c r="D751" s="120" t="s">
        <v>165</v>
      </c>
      <c r="E751" s="124" t="s">
        <v>3</v>
      </c>
      <c r="F751" s="125" t="s">
        <v>78</v>
      </c>
      <c r="H751" s="126">
        <v>1</v>
      </c>
      <c r="L751" s="123"/>
      <c r="M751" s="127"/>
      <c r="N751" s="128"/>
      <c r="O751" s="128"/>
      <c r="P751" s="128"/>
      <c r="Q751" s="128"/>
      <c r="R751" s="128"/>
      <c r="S751" s="128"/>
      <c r="T751" s="129"/>
      <c r="AT751" s="124" t="s">
        <v>165</v>
      </c>
      <c r="AU751" s="124" t="s">
        <v>78</v>
      </c>
      <c r="AV751" s="10" t="s">
        <v>80</v>
      </c>
      <c r="AW751" s="10" t="s">
        <v>35</v>
      </c>
      <c r="AX751" s="10" t="s">
        <v>78</v>
      </c>
      <c r="AY751" s="124" t="s">
        <v>119</v>
      </c>
    </row>
    <row r="752" spans="2:65" s="11" customFormat="1" x14ac:dyDescent="0.2">
      <c r="B752" s="130"/>
      <c r="D752" s="120" t="s">
        <v>165</v>
      </c>
      <c r="E752" s="131" t="s">
        <v>3</v>
      </c>
      <c r="F752" s="132" t="s">
        <v>1014</v>
      </c>
      <c r="H752" s="131" t="s">
        <v>3</v>
      </c>
      <c r="L752" s="130"/>
      <c r="M752" s="133"/>
      <c r="N752" s="134"/>
      <c r="O752" s="134"/>
      <c r="P752" s="134"/>
      <c r="Q752" s="134"/>
      <c r="R752" s="134"/>
      <c r="S752" s="134"/>
      <c r="T752" s="135"/>
      <c r="AT752" s="131" t="s">
        <v>165</v>
      </c>
      <c r="AU752" s="131" t="s">
        <v>78</v>
      </c>
      <c r="AV752" s="11" t="s">
        <v>78</v>
      </c>
      <c r="AW752" s="11" t="s">
        <v>35</v>
      </c>
      <c r="AX752" s="11" t="s">
        <v>73</v>
      </c>
      <c r="AY752" s="131" t="s">
        <v>119</v>
      </c>
    </row>
    <row r="753" spans="2:65" s="1" customFormat="1" ht="16.5" customHeight="1" x14ac:dyDescent="0.2">
      <c r="B753" s="109"/>
      <c r="C753" s="136" t="s">
        <v>1031</v>
      </c>
      <c r="D753" s="136" t="s">
        <v>272</v>
      </c>
      <c r="E753" s="137" t="s">
        <v>1032</v>
      </c>
      <c r="F753" s="138" t="s">
        <v>1033</v>
      </c>
      <c r="G753" s="139" t="s">
        <v>205</v>
      </c>
      <c r="H753" s="140">
        <v>2</v>
      </c>
      <c r="I753" s="141"/>
      <c r="J753" s="141">
        <f>ROUND(I753*H753,2)</f>
        <v>0</v>
      </c>
      <c r="K753" s="138" t="s">
        <v>3</v>
      </c>
      <c r="L753" s="142"/>
      <c r="M753" s="143" t="s">
        <v>3</v>
      </c>
      <c r="N753" s="144" t="s">
        <v>44</v>
      </c>
      <c r="O753" s="117">
        <v>0</v>
      </c>
      <c r="P753" s="117">
        <f>O753*H753</f>
        <v>0</v>
      </c>
      <c r="Q753" s="117">
        <v>0</v>
      </c>
      <c r="R753" s="117">
        <f>Q753*H753</f>
        <v>0</v>
      </c>
      <c r="S753" s="117">
        <v>0</v>
      </c>
      <c r="T753" s="118">
        <f>S753*H753</f>
        <v>0</v>
      </c>
      <c r="AR753" s="14" t="s">
        <v>153</v>
      </c>
      <c r="AT753" s="14" t="s">
        <v>272</v>
      </c>
      <c r="AU753" s="14" t="s">
        <v>78</v>
      </c>
      <c r="AY753" s="14" t="s">
        <v>119</v>
      </c>
      <c r="BE753" s="119">
        <f>IF(N753="základní",J753,0)</f>
        <v>0</v>
      </c>
      <c r="BF753" s="119">
        <f>IF(N753="snížená",J753,0)</f>
        <v>0</v>
      </c>
      <c r="BG753" s="119">
        <f>IF(N753="zákl. přenesená",J753,0)</f>
        <v>0</v>
      </c>
      <c r="BH753" s="119">
        <f>IF(N753="sníž. přenesená",J753,0)</f>
        <v>0</v>
      </c>
      <c r="BI753" s="119">
        <f>IF(N753="nulová",J753,0)</f>
        <v>0</v>
      </c>
      <c r="BJ753" s="14" t="s">
        <v>78</v>
      </c>
      <c r="BK753" s="119">
        <f>ROUND(I753*H753,2)</f>
        <v>0</v>
      </c>
      <c r="BL753" s="14" t="s">
        <v>134</v>
      </c>
      <c r="BM753" s="14" t="s">
        <v>1034</v>
      </c>
    </row>
    <row r="754" spans="2:65" s="10" customFormat="1" x14ac:dyDescent="0.2">
      <c r="B754" s="123"/>
      <c r="D754" s="120" t="s">
        <v>165</v>
      </c>
      <c r="E754" s="124" t="s">
        <v>3</v>
      </c>
      <c r="F754" s="125" t="s">
        <v>80</v>
      </c>
      <c r="H754" s="126">
        <v>2</v>
      </c>
      <c r="L754" s="123"/>
      <c r="M754" s="127"/>
      <c r="N754" s="128"/>
      <c r="O754" s="128"/>
      <c r="P754" s="128"/>
      <c r="Q754" s="128"/>
      <c r="R754" s="128"/>
      <c r="S754" s="128"/>
      <c r="T754" s="129"/>
      <c r="AT754" s="124" t="s">
        <v>165</v>
      </c>
      <c r="AU754" s="124" t="s">
        <v>78</v>
      </c>
      <c r="AV754" s="10" t="s">
        <v>80</v>
      </c>
      <c r="AW754" s="10" t="s">
        <v>35</v>
      </c>
      <c r="AX754" s="10" t="s">
        <v>78</v>
      </c>
      <c r="AY754" s="124" t="s">
        <v>119</v>
      </c>
    </row>
    <row r="755" spans="2:65" s="11" customFormat="1" x14ac:dyDescent="0.2">
      <c r="B755" s="130"/>
      <c r="D755" s="120" t="s">
        <v>165</v>
      </c>
      <c r="E755" s="131" t="s">
        <v>3</v>
      </c>
      <c r="F755" s="132" t="s">
        <v>1014</v>
      </c>
      <c r="H755" s="131" t="s">
        <v>3</v>
      </c>
      <c r="L755" s="130"/>
      <c r="M755" s="133"/>
      <c r="N755" s="134"/>
      <c r="O755" s="134"/>
      <c r="P755" s="134"/>
      <c r="Q755" s="134"/>
      <c r="R755" s="134"/>
      <c r="S755" s="134"/>
      <c r="T755" s="135"/>
      <c r="AT755" s="131" t="s">
        <v>165</v>
      </c>
      <c r="AU755" s="131" t="s">
        <v>78</v>
      </c>
      <c r="AV755" s="11" t="s">
        <v>78</v>
      </c>
      <c r="AW755" s="11" t="s">
        <v>35</v>
      </c>
      <c r="AX755" s="11" t="s">
        <v>73</v>
      </c>
      <c r="AY755" s="131" t="s">
        <v>119</v>
      </c>
    </row>
    <row r="756" spans="2:65" s="1" customFormat="1" ht="16.5" customHeight="1" x14ac:dyDescent="0.2">
      <c r="B756" s="109"/>
      <c r="C756" s="136" t="s">
        <v>1035</v>
      </c>
      <c r="D756" s="136" t="s">
        <v>272</v>
      </c>
      <c r="E756" s="137" t="s">
        <v>1036</v>
      </c>
      <c r="F756" s="138" t="s">
        <v>1037</v>
      </c>
      <c r="G756" s="139" t="s">
        <v>205</v>
      </c>
      <c r="H756" s="140">
        <v>4</v>
      </c>
      <c r="I756" s="141"/>
      <c r="J756" s="141">
        <f>ROUND(I756*H756,2)</f>
        <v>0</v>
      </c>
      <c r="K756" s="138" t="s">
        <v>3</v>
      </c>
      <c r="L756" s="142"/>
      <c r="M756" s="143" t="s">
        <v>3</v>
      </c>
      <c r="N756" s="144" t="s">
        <v>44</v>
      </c>
      <c r="O756" s="117">
        <v>0</v>
      </c>
      <c r="P756" s="117">
        <f>O756*H756</f>
        <v>0</v>
      </c>
      <c r="Q756" s="117">
        <v>0</v>
      </c>
      <c r="R756" s="117">
        <f>Q756*H756</f>
        <v>0</v>
      </c>
      <c r="S756" s="117">
        <v>0</v>
      </c>
      <c r="T756" s="118">
        <f>S756*H756</f>
        <v>0</v>
      </c>
      <c r="AR756" s="14" t="s">
        <v>153</v>
      </c>
      <c r="AT756" s="14" t="s">
        <v>272</v>
      </c>
      <c r="AU756" s="14" t="s">
        <v>78</v>
      </c>
      <c r="AY756" s="14" t="s">
        <v>119</v>
      </c>
      <c r="BE756" s="119">
        <f>IF(N756="základní",J756,0)</f>
        <v>0</v>
      </c>
      <c r="BF756" s="119">
        <f>IF(N756="snížená",J756,0)</f>
        <v>0</v>
      </c>
      <c r="BG756" s="119">
        <f>IF(N756="zákl. přenesená",J756,0)</f>
        <v>0</v>
      </c>
      <c r="BH756" s="119">
        <f>IF(N756="sníž. přenesená",J756,0)</f>
        <v>0</v>
      </c>
      <c r="BI756" s="119">
        <f>IF(N756="nulová",J756,0)</f>
        <v>0</v>
      </c>
      <c r="BJ756" s="14" t="s">
        <v>78</v>
      </c>
      <c r="BK756" s="119">
        <f>ROUND(I756*H756,2)</f>
        <v>0</v>
      </c>
      <c r="BL756" s="14" t="s">
        <v>134</v>
      </c>
      <c r="BM756" s="14" t="s">
        <v>1038</v>
      </c>
    </row>
    <row r="757" spans="2:65" s="10" customFormat="1" x14ac:dyDescent="0.2">
      <c r="B757" s="123"/>
      <c r="D757" s="120" t="s">
        <v>165</v>
      </c>
      <c r="E757" s="124" t="s">
        <v>3</v>
      </c>
      <c r="F757" s="125" t="s">
        <v>134</v>
      </c>
      <c r="H757" s="126">
        <v>4</v>
      </c>
      <c r="L757" s="123"/>
      <c r="M757" s="127"/>
      <c r="N757" s="128"/>
      <c r="O757" s="128"/>
      <c r="P757" s="128"/>
      <c r="Q757" s="128"/>
      <c r="R757" s="128"/>
      <c r="S757" s="128"/>
      <c r="T757" s="129"/>
      <c r="AT757" s="124" t="s">
        <v>165</v>
      </c>
      <c r="AU757" s="124" t="s">
        <v>78</v>
      </c>
      <c r="AV757" s="10" t="s">
        <v>80</v>
      </c>
      <c r="AW757" s="10" t="s">
        <v>35</v>
      </c>
      <c r="AX757" s="10" t="s">
        <v>78</v>
      </c>
      <c r="AY757" s="124" t="s">
        <v>119</v>
      </c>
    </row>
    <row r="758" spans="2:65" s="11" customFormat="1" x14ac:dyDescent="0.2">
      <c r="B758" s="130"/>
      <c r="D758" s="120" t="s">
        <v>165</v>
      </c>
      <c r="E758" s="131" t="s">
        <v>3</v>
      </c>
      <c r="F758" s="132" t="s">
        <v>1014</v>
      </c>
      <c r="H758" s="131" t="s">
        <v>3</v>
      </c>
      <c r="L758" s="130"/>
      <c r="M758" s="133"/>
      <c r="N758" s="134"/>
      <c r="O758" s="134"/>
      <c r="P758" s="134"/>
      <c r="Q758" s="134"/>
      <c r="R758" s="134"/>
      <c r="S758" s="134"/>
      <c r="T758" s="135"/>
      <c r="AT758" s="131" t="s">
        <v>165</v>
      </c>
      <c r="AU758" s="131" t="s">
        <v>78</v>
      </c>
      <c r="AV758" s="11" t="s">
        <v>78</v>
      </c>
      <c r="AW758" s="11" t="s">
        <v>35</v>
      </c>
      <c r="AX758" s="11" t="s">
        <v>73</v>
      </c>
      <c r="AY758" s="131" t="s">
        <v>119</v>
      </c>
    </row>
    <row r="759" spans="2:65" s="1" customFormat="1" ht="16.5" customHeight="1" x14ac:dyDescent="0.2">
      <c r="B759" s="109"/>
      <c r="C759" s="136" t="s">
        <v>1039</v>
      </c>
      <c r="D759" s="136" t="s">
        <v>272</v>
      </c>
      <c r="E759" s="137" t="s">
        <v>1040</v>
      </c>
      <c r="F759" s="138" t="s">
        <v>1041</v>
      </c>
      <c r="G759" s="139" t="s">
        <v>205</v>
      </c>
      <c r="H759" s="140">
        <v>4</v>
      </c>
      <c r="I759" s="141"/>
      <c r="J759" s="141">
        <f>ROUND(I759*H759,2)</f>
        <v>0</v>
      </c>
      <c r="K759" s="138" t="s">
        <v>3</v>
      </c>
      <c r="L759" s="142"/>
      <c r="M759" s="143" t="s">
        <v>3</v>
      </c>
      <c r="N759" s="144" t="s">
        <v>44</v>
      </c>
      <c r="O759" s="117">
        <v>0</v>
      </c>
      <c r="P759" s="117">
        <f>O759*H759</f>
        <v>0</v>
      </c>
      <c r="Q759" s="117">
        <v>0</v>
      </c>
      <c r="R759" s="117">
        <f>Q759*H759</f>
        <v>0</v>
      </c>
      <c r="S759" s="117">
        <v>0</v>
      </c>
      <c r="T759" s="118">
        <f>S759*H759</f>
        <v>0</v>
      </c>
      <c r="AR759" s="14" t="s">
        <v>153</v>
      </c>
      <c r="AT759" s="14" t="s">
        <v>272</v>
      </c>
      <c r="AU759" s="14" t="s">
        <v>78</v>
      </c>
      <c r="AY759" s="14" t="s">
        <v>119</v>
      </c>
      <c r="BE759" s="119">
        <f>IF(N759="základní",J759,0)</f>
        <v>0</v>
      </c>
      <c r="BF759" s="119">
        <f>IF(N759="snížená",J759,0)</f>
        <v>0</v>
      </c>
      <c r="BG759" s="119">
        <f>IF(N759="zákl. přenesená",J759,0)</f>
        <v>0</v>
      </c>
      <c r="BH759" s="119">
        <f>IF(N759="sníž. přenesená",J759,0)</f>
        <v>0</v>
      </c>
      <c r="BI759" s="119">
        <f>IF(N759="nulová",J759,0)</f>
        <v>0</v>
      </c>
      <c r="BJ759" s="14" t="s">
        <v>78</v>
      </c>
      <c r="BK759" s="119">
        <f>ROUND(I759*H759,2)</f>
        <v>0</v>
      </c>
      <c r="BL759" s="14" t="s">
        <v>134</v>
      </c>
      <c r="BM759" s="14" t="s">
        <v>1042</v>
      </c>
    </row>
    <row r="760" spans="2:65" s="10" customFormat="1" x14ac:dyDescent="0.2">
      <c r="B760" s="123"/>
      <c r="D760" s="120" t="s">
        <v>165</v>
      </c>
      <c r="E760" s="124" t="s">
        <v>3</v>
      </c>
      <c r="F760" s="125" t="s">
        <v>134</v>
      </c>
      <c r="H760" s="126">
        <v>4</v>
      </c>
      <c r="L760" s="123"/>
      <c r="M760" s="127"/>
      <c r="N760" s="128"/>
      <c r="O760" s="128"/>
      <c r="P760" s="128"/>
      <c r="Q760" s="128"/>
      <c r="R760" s="128"/>
      <c r="S760" s="128"/>
      <c r="T760" s="129"/>
      <c r="AT760" s="124" t="s">
        <v>165</v>
      </c>
      <c r="AU760" s="124" t="s">
        <v>78</v>
      </c>
      <c r="AV760" s="10" t="s">
        <v>80</v>
      </c>
      <c r="AW760" s="10" t="s">
        <v>35</v>
      </c>
      <c r="AX760" s="10" t="s">
        <v>78</v>
      </c>
      <c r="AY760" s="124" t="s">
        <v>119</v>
      </c>
    </row>
    <row r="761" spans="2:65" s="11" customFormat="1" x14ac:dyDescent="0.2">
      <c r="B761" s="130"/>
      <c r="D761" s="120" t="s">
        <v>165</v>
      </c>
      <c r="E761" s="131" t="s">
        <v>3</v>
      </c>
      <c r="F761" s="132" t="s">
        <v>1014</v>
      </c>
      <c r="H761" s="131" t="s">
        <v>3</v>
      </c>
      <c r="L761" s="130"/>
      <c r="M761" s="133"/>
      <c r="N761" s="134"/>
      <c r="O761" s="134"/>
      <c r="P761" s="134"/>
      <c r="Q761" s="134"/>
      <c r="R761" s="134"/>
      <c r="S761" s="134"/>
      <c r="T761" s="135"/>
      <c r="AT761" s="131" t="s">
        <v>165</v>
      </c>
      <c r="AU761" s="131" t="s">
        <v>78</v>
      </c>
      <c r="AV761" s="11" t="s">
        <v>78</v>
      </c>
      <c r="AW761" s="11" t="s">
        <v>35</v>
      </c>
      <c r="AX761" s="11" t="s">
        <v>73</v>
      </c>
      <c r="AY761" s="131" t="s">
        <v>119</v>
      </c>
    </row>
    <row r="762" spans="2:65" s="1" customFormat="1" ht="16.5" customHeight="1" x14ac:dyDescent="0.2">
      <c r="B762" s="109"/>
      <c r="C762" s="136" t="s">
        <v>1043</v>
      </c>
      <c r="D762" s="136" t="s">
        <v>272</v>
      </c>
      <c r="E762" s="137" t="s">
        <v>1044</v>
      </c>
      <c r="F762" s="138" t="s">
        <v>1045</v>
      </c>
      <c r="G762" s="139" t="s">
        <v>205</v>
      </c>
      <c r="H762" s="140">
        <v>4</v>
      </c>
      <c r="I762" s="141"/>
      <c r="J762" s="141">
        <f>ROUND(I762*H762,2)</f>
        <v>0</v>
      </c>
      <c r="K762" s="138" t="s">
        <v>3</v>
      </c>
      <c r="L762" s="142"/>
      <c r="M762" s="143" t="s">
        <v>3</v>
      </c>
      <c r="N762" s="144" t="s">
        <v>44</v>
      </c>
      <c r="O762" s="117">
        <v>0</v>
      </c>
      <c r="P762" s="117">
        <f>O762*H762</f>
        <v>0</v>
      </c>
      <c r="Q762" s="117">
        <v>0</v>
      </c>
      <c r="R762" s="117">
        <f>Q762*H762</f>
        <v>0</v>
      </c>
      <c r="S762" s="117">
        <v>0</v>
      </c>
      <c r="T762" s="118">
        <f>S762*H762</f>
        <v>0</v>
      </c>
      <c r="AR762" s="14" t="s">
        <v>153</v>
      </c>
      <c r="AT762" s="14" t="s">
        <v>272</v>
      </c>
      <c r="AU762" s="14" t="s">
        <v>78</v>
      </c>
      <c r="AY762" s="14" t="s">
        <v>119</v>
      </c>
      <c r="BE762" s="119">
        <f>IF(N762="základní",J762,0)</f>
        <v>0</v>
      </c>
      <c r="BF762" s="119">
        <f>IF(N762="snížená",J762,0)</f>
        <v>0</v>
      </c>
      <c r="BG762" s="119">
        <f>IF(N762="zákl. přenesená",J762,0)</f>
        <v>0</v>
      </c>
      <c r="BH762" s="119">
        <f>IF(N762="sníž. přenesená",J762,0)</f>
        <v>0</v>
      </c>
      <c r="BI762" s="119">
        <f>IF(N762="nulová",J762,0)</f>
        <v>0</v>
      </c>
      <c r="BJ762" s="14" t="s">
        <v>78</v>
      </c>
      <c r="BK762" s="119">
        <f>ROUND(I762*H762,2)</f>
        <v>0</v>
      </c>
      <c r="BL762" s="14" t="s">
        <v>134</v>
      </c>
      <c r="BM762" s="14" t="s">
        <v>1046</v>
      </c>
    </row>
    <row r="763" spans="2:65" s="10" customFormat="1" x14ac:dyDescent="0.2">
      <c r="B763" s="123"/>
      <c r="D763" s="120" t="s">
        <v>165</v>
      </c>
      <c r="E763" s="124" t="s">
        <v>3</v>
      </c>
      <c r="F763" s="125" t="s">
        <v>134</v>
      </c>
      <c r="H763" s="126">
        <v>4</v>
      </c>
      <c r="L763" s="123"/>
      <c r="M763" s="127"/>
      <c r="N763" s="128"/>
      <c r="O763" s="128"/>
      <c r="P763" s="128"/>
      <c r="Q763" s="128"/>
      <c r="R763" s="128"/>
      <c r="S763" s="128"/>
      <c r="T763" s="129"/>
      <c r="AT763" s="124" t="s">
        <v>165</v>
      </c>
      <c r="AU763" s="124" t="s">
        <v>78</v>
      </c>
      <c r="AV763" s="10" t="s">
        <v>80</v>
      </c>
      <c r="AW763" s="10" t="s">
        <v>35</v>
      </c>
      <c r="AX763" s="10" t="s">
        <v>78</v>
      </c>
      <c r="AY763" s="124" t="s">
        <v>119</v>
      </c>
    </row>
    <row r="764" spans="2:65" s="11" customFormat="1" x14ac:dyDescent="0.2">
      <c r="B764" s="130"/>
      <c r="D764" s="120" t="s">
        <v>165</v>
      </c>
      <c r="E764" s="131" t="s">
        <v>3</v>
      </c>
      <c r="F764" s="132" t="s">
        <v>1014</v>
      </c>
      <c r="H764" s="131" t="s">
        <v>3</v>
      </c>
      <c r="L764" s="130"/>
      <c r="M764" s="133"/>
      <c r="N764" s="134"/>
      <c r="O764" s="134"/>
      <c r="P764" s="134"/>
      <c r="Q764" s="134"/>
      <c r="R764" s="134"/>
      <c r="S764" s="134"/>
      <c r="T764" s="135"/>
      <c r="AT764" s="131" t="s">
        <v>165</v>
      </c>
      <c r="AU764" s="131" t="s">
        <v>78</v>
      </c>
      <c r="AV764" s="11" t="s">
        <v>78</v>
      </c>
      <c r="AW764" s="11" t="s">
        <v>35</v>
      </c>
      <c r="AX764" s="11" t="s">
        <v>73</v>
      </c>
      <c r="AY764" s="131" t="s">
        <v>119</v>
      </c>
    </row>
    <row r="765" spans="2:65" s="1" customFormat="1" ht="16.5" customHeight="1" x14ac:dyDescent="0.2">
      <c r="B765" s="109"/>
      <c r="C765" s="136" t="s">
        <v>1047</v>
      </c>
      <c r="D765" s="136" t="s">
        <v>272</v>
      </c>
      <c r="E765" s="137" t="s">
        <v>1048</v>
      </c>
      <c r="F765" s="138" t="s">
        <v>1049</v>
      </c>
      <c r="G765" s="139" t="s">
        <v>205</v>
      </c>
      <c r="H765" s="140">
        <v>1</v>
      </c>
      <c r="I765" s="141"/>
      <c r="J765" s="141">
        <f>ROUND(I765*H765,2)</f>
        <v>0</v>
      </c>
      <c r="K765" s="138" t="s">
        <v>3</v>
      </c>
      <c r="L765" s="142"/>
      <c r="M765" s="143" t="s">
        <v>3</v>
      </c>
      <c r="N765" s="144" t="s">
        <v>44</v>
      </c>
      <c r="O765" s="117">
        <v>0</v>
      </c>
      <c r="P765" s="117">
        <f>O765*H765</f>
        <v>0</v>
      </c>
      <c r="Q765" s="117">
        <v>0</v>
      </c>
      <c r="R765" s="117">
        <f>Q765*H765</f>
        <v>0</v>
      </c>
      <c r="S765" s="117">
        <v>0</v>
      </c>
      <c r="T765" s="118">
        <f>S765*H765</f>
        <v>0</v>
      </c>
      <c r="AR765" s="14" t="s">
        <v>153</v>
      </c>
      <c r="AT765" s="14" t="s">
        <v>272</v>
      </c>
      <c r="AU765" s="14" t="s">
        <v>78</v>
      </c>
      <c r="AY765" s="14" t="s">
        <v>119</v>
      </c>
      <c r="BE765" s="119">
        <f>IF(N765="základní",J765,0)</f>
        <v>0</v>
      </c>
      <c r="BF765" s="119">
        <f>IF(N765="snížená",J765,0)</f>
        <v>0</v>
      </c>
      <c r="BG765" s="119">
        <f>IF(N765="zákl. přenesená",J765,0)</f>
        <v>0</v>
      </c>
      <c r="BH765" s="119">
        <f>IF(N765="sníž. přenesená",J765,0)</f>
        <v>0</v>
      </c>
      <c r="BI765" s="119">
        <f>IF(N765="nulová",J765,0)</f>
        <v>0</v>
      </c>
      <c r="BJ765" s="14" t="s">
        <v>78</v>
      </c>
      <c r="BK765" s="119">
        <f>ROUND(I765*H765,2)</f>
        <v>0</v>
      </c>
      <c r="BL765" s="14" t="s">
        <v>134</v>
      </c>
      <c r="BM765" s="14" t="s">
        <v>1050</v>
      </c>
    </row>
    <row r="766" spans="2:65" s="10" customFormat="1" x14ac:dyDescent="0.2">
      <c r="B766" s="123"/>
      <c r="D766" s="120" t="s">
        <v>165</v>
      </c>
      <c r="E766" s="124" t="s">
        <v>3</v>
      </c>
      <c r="F766" s="125" t="s">
        <v>78</v>
      </c>
      <c r="H766" s="126">
        <v>1</v>
      </c>
      <c r="L766" s="123"/>
      <c r="M766" s="127"/>
      <c r="N766" s="128"/>
      <c r="O766" s="128"/>
      <c r="P766" s="128"/>
      <c r="Q766" s="128"/>
      <c r="R766" s="128"/>
      <c r="S766" s="128"/>
      <c r="T766" s="129"/>
      <c r="AT766" s="124" t="s">
        <v>165</v>
      </c>
      <c r="AU766" s="124" t="s">
        <v>78</v>
      </c>
      <c r="AV766" s="10" t="s">
        <v>80</v>
      </c>
      <c r="AW766" s="10" t="s">
        <v>35</v>
      </c>
      <c r="AX766" s="10" t="s">
        <v>78</v>
      </c>
      <c r="AY766" s="124" t="s">
        <v>119</v>
      </c>
    </row>
    <row r="767" spans="2:65" s="11" customFormat="1" x14ac:dyDescent="0.2">
      <c r="B767" s="130"/>
      <c r="D767" s="120" t="s">
        <v>165</v>
      </c>
      <c r="E767" s="131" t="s">
        <v>3</v>
      </c>
      <c r="F767" s="132" t="s">
        <v>1014</v>
      </c>
      <c r="H767" s="131" t="s">
        <v>3</v>
      </c>
      <c r="L767" s="130"/>
      <c r="M767" s="133"/>
      <c r="N767" s="134"/>
      <c r="O767" s="134"/>
      <c r="P767" s="134"/>
      <c r="Q767" s="134"/>
      <c r="R767" s="134"/>
      <c r="S767" s="134"/>
      <c r="T767" s="135"/>
      <c r="AT767" s="131" t="s">
        <v>165</v>
      </c>
      <c r="AU767" s="131" t="s">
        <v>78</v>
      </c>
      <c r="AV767" s="11" t="s">
        <v>78</v>
      </c>
      <c r="AW767" s="11" t="s">
        <v>35</v>
      </c>
      <c r="AX767" s="11" t="s">
        <v>73</v>
      </c>
      <c r="AY767" s="131" t="s">
        <v>119</v>
      </c>
    </row>
    <row r="768" spans="2:65" s="1" customFormat="1" ht="16.5" customHeight="1" x14ac:dyDescent="0.2">
      <c r="B768" s="109"/>
      <c r="C768" s="136" t="s">
        <v>1051</v>
      </c>
      <c r="D768" s="136" t="s">
        <v>272</v>
      </c>
      <c r="E768" s="137" t="s">
        <v>1052</v>
      </c>
      <c r="F768" s="138" t="s">
        <v>1053</v>
      </c>
      <c r="G768" s="139" t="s">
        <v>205</v>
      </c>
      <c r="H768" s="140">
        <v>1</v>
      </c>
      <c r="I768" s="141"/>
      <c r="J768" s="141">
        <f>ROUND(I768*H768,2)</f>
        <v>0</v>
      </c>
      <c r="K768" s="138" t="s">
        <v>3</v>
      </c>
      <c r="L768" s="142"/>
      <c r="M768" s="143" t="s">
        <v>3</v>
      </c>
      <c r="N768" s="144" t="s">
        <v>44</v>
      </c>
      <c r="O768" s="117">
        <v>0</v>
      </c>
      <c r="P768" s="117">
        <f>O768*H768</f>
        <v>0</v>
      </c>
      <c r="Q768" s="117">
        <v>0</v>
      </c>
      <c r="R768" s="117">
        <f>Q768*H768</f>
        <v>0</v>
      </c>
      <c r="S768" s="117">
        <v>0</v>
      </c>
      <c r="T768" s="118">
        <f>S768*H768</f>
        <v>0</v>
      </c>
      <c r="AR768" s="14" t="s">
        <v>153</v>
      </c>
      <c r="AT768" s="14" t="s">
        <v>272</v>
      </c>
      <c r="AU768" s="14" t="s">
        <v>78</v>
      </c>
      <c r="AY768" s="14" t="s">
        <v>119</v>
      </c>
      <c r="BE768" s="119">
        <f>IF(N768="základní",J768,0)</f>
        <v>0</v>
      </c>
      <c r="BF768" s="119">
        <f>IF(N768="snížená",J768,0)</f>
        <v>0</v>
      </c>
      <c r="BG768" s="119">
        <f>IF(N768="zákl. přenesená",J768,0)</f>
        <v>0</v>
      </c>
      <c r="BH768" s="119">
        <f>IF(N768="sníž. přenesená",J768,0)</f>
        <v>0</v>
      </c>
      <c r="BI768" s="119">
        <f>IF(N768="nulová",J768,0)</f>
        <v>0</v>
      </c>
      <c r="BJ768" s="14" t="s">
        <v>78</v>
      </c>
      <c r="BK768" s="119">
        <f>ROUND(I768*H768,2)</f>
        <v>0</v>
      </c>
      <c r="BL768" s="14" t="s">
        <v>134</v>
      </c>
      <c r="BM768" s="14" t="s">
        <v>1054</v>
      </c>
    </row>
    <row r="769" spans="2:65" s="10" customFormat="1" x14ac:dyDescent="0.2">
      <c r="B769" s="123"/>
      <c r="D769" s="120" t="s">
        <v>165</v>
      </c>
      <c r="E769" s="124" t="s">
        <v>3</v>
      </c>
      <c r="F769" s="125" t="s">
        <v>78</v>
      </c>
      <c r="H769" s="126">
        <v>1</v>
      </c>
      <c r="L769" s="123"/>
      <c r="M769" s="127"/>
      <c r="N769" s="128"/>
      <c r="O769" s="128"/>
      <c r="P769" s="128"/>
      <c r="Q769" s="128"/>
      <c r="R769" s="128"/>
      <c r="S769" s="128"/>
      <c r="T769" s="129"/>
      <c r="AT769" s="124" t="s">
        <v>165</v>
      </c>
      <c r="AU769" s="124" t="s">
        <v>78</v>
      </c>
      <c r="AV769" s="10" t="s">
        <v>80</v>
      </c>
      <c r="AW769" s="10" t="s">
        <v>35</v>
      </c>
      <c r="AX769" s="10" t="s">
        <v>78</v>
      </c>
      <c r="AY769" s="124" t="s">
        <v>119</v>
      </c>
    </row>
    <row r="770" spans="2:65" s="11" customFormat="1" x14ac:dyDescent="0.2">
      <c r="B770" s="130"/>
      <c r="D770" s="120" t="s">
        <v>165</v>
      </c>
      <c r="E770" s="131" t="s">
        <v>3</v>
      </c>
      <c r="F770" s="132" t="s">
        <v>1014</v>
      </c>
      <c r="H770" s="131" t="s">
        <v>3</v>
      </c>
      <c r="L770" s="130"/>
      <c r="M770" s="133"/>
      <c r="N770" s="134"/>
      <c r="O770" s="134"/>
      <c r="P770" s="134"/>
      <c r="Q770" s="134"/>
      <c r="R770" s="134"/>
      <c r="S770" s="134"/>
      <c r="T770" s="135"/>
      <c r="AT770" s="131" t="s">
        <v>165</v>
      </c>
      <c r="AU770" s="131" t="s">
        <v>78</v>
      </c>
      <c r="AV770" s="11" t="s">
        <v>78</v>
      </c>
      <c r="AW770" s="11" t="s">
        <v>35</v>
      </c>
      <c r="AX770" s="11" t="s">
        <v>73</v>
      </c>
      <c r="AY770" s="131" t="s">
        <v>119</v>
      </c>
    </row>
    <row r="771" spans="2:65" s="1" customFormat="1" ht="16.5" customHeight="1" x14ac:dyDescent="0.2">
      <c r="B771" s="109"/>
      <c r="C771" s="136" t="s">
        <v>1055</v>
      </c>
      <c r="D771" s="136" t="s">
        <v>272</v>
      </c>
      <c r="E771" s="137" t="s">
        <v>1056</v>
      </c>
      <c r="F771" s="138" t="s">
        <v>1057</v>
      </c>
      <c r="G771" s="139" t="s">
        <v>205</v>
      </c>
      <c r="H771" s="140">
        <v>2</v>
      </c>
      <c r="I771" s="141"/>
      <c r="J771" s="141">
        <f>ROUND(I771*H771,2)</f>
        <v>0</v>
      </c>
      <c r="K771" s="138" t="s">
        <v>3</v>
      </c>
      <c r="L771" s="142"/>
      <c r="M771" s="143" t="s">
        <v>3</v>
      </c>
      <c r="N771" s="144" t="s">
        <v>44</v>
      </c>
      <c r="O771" s="117">
        <v>0</v>
      </c>
      <c r="P771" s="117">
        <f>O771*H771</f>
        <v>0</v>
      </c>
      <c r="Q771" s="117">
        <v>0</v>
      </c>
      <c r="R771" s="117">
        <f>Q771*H771</f>
        <v>0</v>
      </c>
      <c r="S771" s="117">
        <v>0</v>
      </c>
      <c r="T771" s="118">
        <f>S771*H771</f>
        <v>0</v>
      </c>
      <c r="AR771" s="14" t="s">
        <v>153</v>
      </c>
      <c r="AT771" s="14" t="s">
        <v>272</v>
      </c>
      <c r="AU771" s="14" t="s">
        <v>78</v>
      </c>
      <c r="AY771" s="14" t="s">
        <v>119</v>
      </c>
      <c r="BE771" s="119">
        <f>IF(N771="základní",J771,0)</f>
        <v>0</v>
      </c>
      <c r="BF771" s="119">
        <f>IF(N771="snížená",J771,0)</f>
        <v>0</v>
      </c>
      <c r="BG771" s="119">
        <f>IF(N771="zákl. přenesená",J771,0)</f>
        <v>0</v>
      </c>
      <c r="BH771" s="119">
        <f>IF(N771="sníž. přenesená",J771,0)</f>
        <v>0</v>
      </c>
      <c r="BI771" s="119">
        <f>IF(N771="nulová",J771,0)</f>
        <v>0</v>
      </c>
      <c r="BJ771" s="14" t="s">
        <v>78</v>
      </c>
      <c r="BK771" s="119">
        <f>ROUND(I771*H771,2)</f>
        <v>0</v>
      </c>
      <c r="BL771" s="14" t="s">
        <v>134</v>
      </c>
      <c r="BM771" s="14" t="s">
        <v>1058</v>
      </c>
    </row>
    <row r="772" spans="2:65" s="10" customFormat="1" x14ac:dyDescent="0.2">
      <c r="B772" s="123"/>
      <c r="D772" s="120" t="s">
        <v>165</v>
      </c>
      <c r="E772" s="124" t="s">
        <v>3</v>
      </c>
      <c r="F772" s="125" t="s">
        <v>80</v>
      </c>
      <c r="H772" s="126">
        <v>2</v>
      </c>
      <c r="L772" s="123"/>
      <c r="M772" s="127"/>
      <c r="N772" s="128"/>
      <c r="O772" s="128"/>
      <c r="P772" s="128"/>
      <c r="Q772" s="128"/>
      <c r="R772" s="128"/>
      <c r="S772" s="128"/>
      <c r="T772" s="129"/>
      <c r="AT772" s="124" t="s">
        <v>165</v>
      </c>
      <c r="AU772" s="124" t="s">
        <v>78</v>
      </c>
      <c r="AV772" s="10" t="s">
        <v>80</v>
      </c>
      <c r="AW772" s="10" t="s">
        <v>35</v>
      </c>
      <c r="AX772" s="10" t="s">
        <v>78</v>
      </c>
      <c r="AY772" s="124" t="s">
        <v>119</v>
      </c>
    </row>
    <row r="773" spans="2:65" s="11" customFormat="1" x14ac:dyDescent="0.2">
      <c r="B773" s="130"/>
      <c r="D773" s="120" t="s">
        <v>165</v>
      </c>
      <c r="E773" s="131" t="s">
        <v>3</v>
      </c>
      <c r="F773" s="132" t="s">
        <v>1014</v>
      </c>
      <c r="H773" s="131" t="s">
        <v>3</v>
      </c>
      <c r="L773" s="130"/>
      <c r="M773" s="133"/>
      <c r="N773" s="134"/>
      <c r="O773" s="134"/>
      <c r="P773" s="134"/>
      <c r="Q773" s="134"/>
      <c r="R773" s="134"/>
      <c r="S773" s="134"/>
      <c r="T773" s="135"/>
      <c r="AT773" s="131" t="s">
        <v>165</v>
      </c>
      <c r="AU773" s="131" t="s">
        <v>78</v>
      </c>
      <c r="AV773" s="11" t="s">
        <v>78</v>
      </c>
      <c r="AW773" s="11" t="s">
        <v>35</v>
      </c>
      <c r="AX773" s="11" t="s">
        <v>73</v>
      </c>
      <c r="AY773" s="131" t="s">
        <v>119</v>
      </c>
    </row>
    <row r="774" spans="2:65" s="1" customFormat="1" ht="16.5" customHeight="1" x14ac:dyDescent="0.2">
      <c r="B774" s="109"/>
      <c r="C774" s="136" t="s">
        <v>1059</v>
      </c>
      <c r="D774" s="136" t="s">
        <v>272</v>
      </c>
      <c r="E774" s="137" t="s">
        <v>1060</v>
      </c>
      <c r="F774" s="138" t="s">
        <v>1061</v>
      </c>
      <c r="G774" s="139" t="s">
        <v>205</v>
      </c>
      <c r="H774" s="140">
        <v>1</v>
      </c>
      <c r="I774" s="141"/>
      <c r="J774" s="141">
        <f>ROUND(I774*H774,2)</f>
        <v>0</v>
      </c>
      <c r="K774" s="138" t="s">
        <v>3</v>
      </c>
      <c r="L774" s="142"/>
      <c r="M774" s="143" t="s">
        <v>3</v>
      </c>
      <c r="N774" s="144" t="s">
        <v>44</v>
      </c>
      <c r="O774" s="117">
        <v>0</v>
      </c>
      <c r="P774" s="117">
        <f>O774*H774</f>
        <v>0</v>
      </c>
      <c r="Q774" s="117">
        <v>0</v>
      </c>
      <c r="R774" s="117">
        <f>Q774*H774</f>
        <v>0</v>
      </c>
      <c r="S774" s="117">
        <v>0</v>
      </c>
      <c r="T774" s="118">
        <f>S774*H774</f>
        <v>0</v>
      </c>
      <c r="AR774" s="14" t="s">
        <v>153</v>
      </c>
      <c r="AT774" s="14" t="s">
        <v>272</v>
      </c>
      <c r="AU774" s="14" t="s">
        <v>78</v>
      </c>
      <c r="AY774" s="14" t="s">
        <v>119</v>
      </c>
      <c r="BE774" s="119">
        <f>IF(N774="základní",J774,0)</f>
        <v>0</v>
      </c>
      <c r="BF774" s="119">
        <f>IF(N774="snížená",J774,0)</f>
        <v>0</v>
      </c>
      <c r="BG774" s="119">
        <f>IF(N774="zákl. přenesená",J774,0)</f>
        <v>0</v>
      </c>
      <c r="BH774" s="119">
        <f>IF(N774="sníž. přenesená",J774,0)</f>
        <v>0</v>
      </c>
      <c r="BI774" s="119">
        <f>IF(N774="nulová",J774,0)</f>
        <v>0</v>
      </c>
      <c r="BJ774" s="14" t="s">
        <v>78</v>
      </c>
      <c r="BK774" s="119">
        <f>ROUND(I774*H774,2)</f>
        <v>0</v>
      </c>
      <c r="BL774" s="14" t="s">
        <v>134</v>
      </c>
      <c r="BM774" s="14" t="s">
        <v>1062</v>
      </c>
    </row>
    <row r="775" spans="2:65" s="10" customFormat="1" x14ac:dyDescent="0.2">
      <c r="B775" s="123"/>
      <c r="D775" s="120" t="s">
        <v>165</v>
      </c>
      <c r="E775" s="124" t="s">
        <v>3</v>
      </c>
      <c r="F775" s="125" t="s">
        <v>78</v>
      </c>
      <c r="H775" s="126">
        <v>1</v>
      </c>
      <c r="L775" s="123"/>
      <c r="M775" s="127"/>
      <c r="N775" s="128"/>
      <c r="O775" s="128"/>
      <c r="P775" s="128"/>
      <c r="Q775" s="128"/>
      <c r="R775" s="128"/>
      <c r="S775" s="128"/>
      <c r="T775" s="129"/>
      <c r="AT775" s="124" t="s">
        <v>165</v>
      </c>
      <c r="AU775" s="124" t="s">
        <v>78</v>
      </c>
      <c r="AV775" s="10" t="s">
        <v>80</v>
      </c>
      <c r="AW775" s="10" t="s">
        <v>35</v>
      </c>
      <c r="AX775" s="10" t="s">
        <v>78</v>
      </c>
      <c r="AY775" s="124" t="s">
        <v>119</v>
      </c>
    </row>
    <row r="776" spans="2:65" s="11" customFormat="1" x14ac:dyDescent="0.2">
      <c r="B776" s="130"/>
      <c r="D776" s="120" t="s">
        <v>165</v>
      </c>
      <c r="E776" s="131" t="s">
        <v>3</v>
      </c>
      <c r="F776" s="132" t="s">
        <v>1014</v>
      </c>
      <c r="H776" s="131" t="s">
        <v>3</v>
      </c>
      <c r="L776" s="130"/>
      <c r="M776" s="133"/>
      <c r="N776" s="134"/>
      <c r="O776" s="134"/>
      <c r="P776" s="134"/>
      <c r="Q776" s="134"/>
      <c r="R776" s="134"/>
      <c r="S776" s="134"/>
      <c r="T776" s="135"/>
      <c r="AT776" s="131" t="s">
        <v>165</v>
      </c>
      <c r="AU776" s="131" t="s">
        <v>78</v>
      </c>
      <c r="AV776" s="11" t="s">
        <v>78</v>
      </c>
      <c r="AW776" s="11" t="s">
        <v>35</v>
      </c>
      <c r="AX776" s="11" t="s">
        <v>73</v>
      </c>
      <c r="AY776" s="131" t="s">
        <v>119</v>
      </c>
    </row>
    <row r="777" spans="2:65" s="1" customFormat="1" ht="16.5" customHeight="1" x14ac:dyDescent="0.2">
      <c r="B777" s="109"/>
      <c r="C777" s="136" t="s">
        <v>1063</v>
      </c>
      <c r="D777" s="136" t="s">
        <v>272</v>
      </c>
      <c r="E777" s="137" t="s">
        <v>1064</v>
      </c>
      <c r="F777" s="138" t="s">
        <v>1065</v>
      </c>
      <c r="G777" s="139" t="s">
        <v>205</v>
      </c>
      <c r="H777" s="140">
        <v>1</v>
      </c>
      <c r="I777" s="141"/>
      <c r="J777" s="141">
        <f>ROUND(I777*H777,2)</f>
        <v>0</v>
      </c>
      <c r="K777" s="138" t="s">
        <v>3</v>
      </c>
      <c r="L777" s="142"/>
      <c r="M777" s="143" t="s">
        <v>3</v>
      </c>
      <c r="N777" s="144" t="s">
        <v>44</v>
      </c>
      <c r="O777" s="117">
        <v>0</v>
      </c>
      <c r="P777" s="117">
        <f>O777*H777</f>
        <v>0</v>
      </c>
      <c r="Q777" s="117">
        <v>0</v>
      </c>
      <c r="R777" s="117">
        <f>Q777*H777</f>
        <v>0</v>
      </c>
      <c r="S777" s="117">
        <v>0</v>
      </c>
      <c r="T777" s="118">
        <f>S777*H777</f>
        <v>0</v>
      </c>
      <c r="AR777" s="14" t="s">
        <v>153</v>
      </c>
      <c r="AT777" s="14" t="s">
        <v>272</v>
      </c>
      <c r="AU777" s="14" t="s">
        <v>78</v>
      </c>
      <c r="AY777" s="14" t="s">
        <v>119</v>
      </c>
      <c r="BE777" s="119">
        <f>IF(N777="základní",J777,0)</f>
        <v>0</v>
      </c>
      <c r="BF777" s="119">
        <f>IF(N777="snížená",J777,0)</f>
        <v>0</v>
      </c>
      <c r="BG777" s="119">
        <f>IF(N777="zákl. přenesená",J777,0)</f>
        <v>0</v>
      </c>
      <c r="BH777" s="119">
        <f>IF(N777="sníž. přenesená",J777,0)</f>
        <v>0</v>
      </c>
      <c r="BI777" s="119">
        <f>IF(N777="nulová",J777,0)</f>
        <v>0</v>
      </c>
      <c r="BJ777" s="14" t="s">
        <v>78</v>
      </c>
      <c r="BK777" s="119">
        <f>ROUND(I777*H777,2)</f>
        <v>0</v>
      </c>
      <c r="BL777" s="14" t="s">
        <v>134</v>
      </c>
      <c r="BM777" s="14" t="s">
        <v>1066</v>
      </c>
    </row>
    <row r="778" spans="2:65" s="10" customFormat="1" x14ac:dyDescent="0.2">
      <c r="B778" s="123"/>
      <c r="D778" s="120" t="s">
        <v>165</v>
      </c>
      <c r="E778" s="124" t="s">
        <v>3</v>
      </c>
      <c r="F778" s="125" t="s">
        <v>78</v>
      </c>
      <c r="H778" s="126">
        <v>1</v>
      </c>
      <c r="L778" s="123"/>
      <c r="M778" s="127"/>
      <c r="N778" s="128"/>
      <c r="O778" s="128"/>
      <c r="P778" s="128"/>
      <c r="Q778" s="128"/>
      <c r="R778" s="128"/>
      <c r="S778" s="128"/>
      <c r="T778" s="129"/>
      <c r="AT778" s="124" t="s">
        <v>165</v>
      </c>
      <c r="AU778" s="124" t="s">
        <v>78</v>
      </c>
      <c r="AV778" s="10" t="s">
        <v>80</v>
      </c>
      <c r="AW778" s="10" t="s">
        <v>35</v>
      </c>
      <c r="AX778" s="10" t="s">
        <v>78</v>
      </c>
      <c r="AY778" s="124" t="s">
        <v>119</v>
      </c>
    </row>
    <row r="779" spans="2:65" s="11" customFormat="1" x14ac:dyDescent="0.2">
      <c r="B779" s="130"/>
      <c r="D779" s="120" t="s">
        <v>165</v>
      </c>
      <c r="E779" s="131" t="s">
        <v>3</v>
      </c>
      <c r="F779" s="132" t="s">
        <v>1014</v>
      </c>
      <c r="H779" s="131" t="s">
        <v>3</v>
      </c>
      <c r="L779" s="130"/>
      <c r="M779" s="133"/>
      <c r="N779" s="134"/>
      <c r="O779" s="134"/>
      <c r="P779" s="134"/>
      <c r="Q779" s="134"/>
      <c r="R779" s="134"/>
      <c r="S779" s="134"/>
      <c r="T779" s="135"/>
      <c r="AT779" s="131" t="s">
        <v>165</v>
      </c>
      <c r="AU779" s="131" t="s">
        <v>78</v>
      </c>
      <c r="AV779" s="11" t="s">
        <v>78</v>
      </c>
      <c r="AW779" s="11" t="s">
        <v>35</v>
      </c>
      <c r="AX779" s="11" t="s">
        <v>73</v>
      </c>
      <c r="AY779" s="131" t="s">
        <v>119</v>
      </c>
    </row>
    <row r="780" spans="2:65" s="9" customFormat="1" ht="25.9" customHeight="1" x14ac:dyDescent="0.2">
      <c r="B780" s="99"/>
      <c r="D780" s="100" t="s">
        <v>72</v>
      </c>
      <c r="E780" s="101" t="s">
        <v>1067</v>
      </c>
      <c r="F780" s="101" t="s">
        <v>1068</v>
      </c>
      <c r="J780" s="102">
        <f>BK780</f>
        <v>0</v>
      </c>
      <c r="L780" s="99"/>
      <c r="M780" s="103"/>
      <c r="N780" s="104"/>
      <c r="O780" s="104"/>
      <c r="P780" s="105">
        <f>SUM(P781:P806)</f>
        <v>648.02200000000005</v>
      </c>
      <c r="Q780" s="104"/>
      <c r="R780" s="105">
        <f>SUM(R781:R806)</f>
        <v>0</v>
      </c>
      <c r="S780" s="104"/>
      <c r="T780" s="106">
        <f>SUM(T781:T806)</f>
        <v>0</v>
      </c>
      <c r="AR780" s="100" t="s">
        <v>78</v>
      </c>
      <c r="AT780" s="107" t="s">
        <v>72</v>
      </c>
      <c r="AU780" s="107" t="s">
        <v>73</v>
      </c>
      <c r="AY780" s="100" t="s">
        <v>119</v>
      </c>
      <c r="BK780" s="108">
        <f>SUM(BK781:BK806)</f>
        <v>0</v>
      </c>
    </row>
    <row r="781" spans="2:65" s="1" customFormat="1" ht="16.5" customHeight="1" x14ac:dyDescent="0.2">
      <c r="B781" s="109"/>
      <c r="C781" s="110" t="s">
        <v>1069</v>
      </c>
      <c r="D781" s="110" t="s">
        <v>120</v>
      </c>
      <c r="E781" s="111" t="s">
        <v>1070</v>
      </c>
      <c r="F781" s="112" t="s">
        <v>1071</v>
      </c>
      <c r="G781" s="113" t="s">
        <v>388</v>
      </c>
      <c r="H781" s="114">
        <v>146</v>
      </c>
      <c r="I781" s="115"/>
      <c r="J781" s="115">
        <f>ROUND(I781*H781,2)</f>
        <v>0</v>
      </c>
      <c r="K781" s="112" t="s">
        <v>124</v>
      </c>
      <c r="L781" s="25"/>
      <c r="M781" s="45" t="s">
        <v>3</v>
      </c>
      <c r="N781" s="116" t="s">
        <v>44</v>
      </c>
      <c r="O781" s="117">
        <v>0.311</v>
      </c>
      <c r="P781" s="117">
        <f>O781*H781</f>
        <v>45.405999999999999</v>
      </c>
      <c r="Q781" s="117">
        <v>0</v>
      </c>
      <c r="R781" s="117">
        <f>Q781*H781</f>
        <v>0</v>
      </c>
      <c r="S781" s="117">
        <v>0</v>
      </c>
      <c r="T781" s="118">
        <f>S781*H781</f>
        <v>0</v>
      </c>
      <c r="AR781" s="14" t="s">
        <v>134</v>
      </c>
      <c r="AT781" s="14" t="s">
        <v>120</v>
      </c>
      <c r="AU781" s="14" t="s">
        <v>78</v>
      </c>
      <c r="AY781" s="14" t="s">
        <v>119</v>
      </c>
      <c r="BE781" s="119">
        <f>IF(N781="základní",J781,0)</f>
        <v>0</v>
      </c>
      <c r="BF781" s="119">
        <f>IF(N781="snížená",J781,0)</f>
        <v>0</v>
      </c>
      <c r="BG781" s="119">
        <f>IF(N781="zákl. přenesená",J781,0)</f>
        <v>0</v>
      </c>
      <c r="BH781" s="119">
        <f>IF(N781="sníž. přenesená",J781,0)</f>
        <v>0</v>
      </c>
      <c r="BI781" s="119">
        <f>IF(N781="nulová",J781,0)</f>
        <v>0</v>
      </c>
      <c r="BJ781" s="14" t="s">
        <v>78</v>
      </c>
      <c r="BK781" s="119">
        <f>ROUND(I781*H781,2)</f>
        <v>0</v>
      </c>
      <c r="BL781" s="14" t="s">
        <v>134</v>
      </c>
      <c r="BM781" s="14" t="s">
        <v>1072</v>
      </c>
    </row>
    <row r="782" spans="2:65" s="1" customFormat="1" ht="29.25" x14ac:dyDescent="0.2">
      <c r="B782" s="25"/>
      <c r="D782" s="120" t="s">
        <v>172</v>
      </c>
      <c r="F782" s="121" t="s">
        <v>407</v>
      </c>
      <c r="L782" s="25"/>
      <c r="M782" s="122"/>
      <c r="N782" s="46"/>
      <c r="O782" s="46"/>
      <c r="P782" s="46"/>
      <c r="Q782" s="46"/>
      <c r="R782" s="46"/>
      <c r="S782" s="46"/>
      <c r="T782" s="47"/>
      <c r="AT782" s="14" t="s">
        <v>172</v>
      </c>
      <c r="AU782" s="14" t="s">
        <v>78</v>
      </c>
    </row>
    <row r="783" spans="2:65" s="10" customFormat="1" x14ac:dyDescent="0.2">
      <c r="B783" s="123"/>
      <c r="D783" s="120" t="s">
        <v>165</v>
      </c>
      <c r="E783" s="124" t="s">
        <v>3</v>
      </c>
      <c r="F783" s="125" t="s">
        <v>1073</v>
      </c>
      <c r="H783" s="126">
        <v>146</v>
      </c>
      <c r="L783" s="123"/>
      <c r="M783" s="127"/>
      <c r="N783" s="128"/>
      <c r="O783" s="128"/>
      <c r="P783" s="128"/>
      <c r="Q783" s="128"/>
      <c r="R783" s="128"/>
      <c r="S783" s="128"/>
      <c r="T783" s="129"/>
      <c r="AT783" s="124" t="s">
        <v>165</v>
      </c>
      <c r="AU783" s="124" t="s">
        <v>78</v>
      </c>
      <c r="AV783" s="10" t="s">
        <v>80</v>
      </c>
      <c r="AW783" s="10" t="s">
        <v>35</v>
      </c>
      <c r="AX783" s="10" t="s">
        <v>78</v>
      </c>
      <c r="AY783" s="124" t="s">
        <v>119</v>
      </c>
    </row>
    <row r="784" spans="2:65" s="11" customFormat="1" x14ac:dyDescent="0.2">
      <c r="B784" s="130"/>
      <c r="D784" s="120" t="s">
        <v>165</v>
      </c>
      <c r="E784" s="131" t="s">
        <v>3</v>
      </c>
      <c r="F784" s="132" t="s">
        <v>1074</v>
      </c>
      <c r="H784" s="131" t="s">
        <v>3</v>
      </c>
      <c r="L784" s="130"/>
      <c r="M784" s="133"/>
      <c r="N784" s="134"/>
      <c r="O784" s="134"/>
      <c r="P784" s="134"/>
      <c r="Q784" s="134"/>
      <c r="R784" s="134"/>
      <c r="S784" s="134"/>
      <c r="T784" s="135"/>
      <c r="AT784" s="131" t="s">
        <v>165</v>
      </c>
      <c r="AU784" s="131" t="s">
        <v>78</v>
      </c>
      <c r="AV784" s="11" t="s">
        <v>78</v>
      </c>
      <c r="AW784" s="11" t="s">
        <v>35</v>
      </c>
      <c r="AX784" s="11" t="s">
        <v>73</v>
      </c>
      <c r="AY784" s="131" t="s">
        <v>119</v>
      </c>
    </row>
    <row r="785" spans="2:65" s="1" customFormat="1" ht="16.5" customHeight="1" x14ac:dyDescent="0.2">
      <c r="B785" s="109"/>
      <c r="C785" s="110" t="s">
        <v>1075</v>
      </c>
      <c r="D785" s="110" t="s">
        <v>120</v>
      </c>
      <c r="E785" s="111" t="s">
        <v>1076</v>
      </c>
      <c r="F785" s="112" t="s">
        <v>1077</v>
      </c>
      <c r="G785" s="113" t="s">
        <v>156</v>
      </c>
      <c r="H785" s="114">
        <v>67</v>
      </c>
      <c r="I785" s="115"/>
      <c r="J785" s="115">
        <f>ROUND(I785*H785,2)</f>
        <v>0</v>
      </c>
      <c r="K785" s="112" t="s">
        <v>124</v>
      </c>
      <c r="L785" s="25"/>
      <c r="M785" s="45" t="s">
        <v>3</v>
      </c>
      <c r="N785" s="116" t="s">
        <v>44</v>
      </c>
      <c r="O785" s="117">
        <v>2.3180000000000001</v>
      </c>
      <c r="P785" s="117">
        <f>O785*H785</f>
        <v>155.30600000000001</v>
      </c>
      <c r="Q785" s="117">
        <v>0</v>
      </c>
      <c r="R785" s="117">
        <f>Q785*H785</f>
        <v>0</v>
      </c>
      <c r="S785" s="117">
        <v>0</v>
      </c>
      <c r="T785" s="118">
        <f>S785*H785</f>
        <v>0</v>
      </c>
      <c r="AR785" s="14" t="s">
        <v>134</v>
      </c>
      <c r="AT785" s="14" t="s">
        <v>120</v>
      </c>
      <c r="AU785" s="14" t="s">
        <v>78</v>
      </c>
      <c r="AY785" s="14" t="s">
        <v>119</v>
      </c>
      <c r="BE785" s="119">
        <f>IF(N785="základní",J785,0)</f>
        <v>0</v>
      </c>
      <c r="BF785" s="119">
        <f>IF(N785="snížená",J785,0)</f>
        <v>0</v>
      </c>
      <c r="BG785" s="119">
        <f>IF(N785="zákl. přenesená",J785,0)</f>
        <v>0</v>
      </c>
      <c r="BH785" s="119">
        <f>IF(N785="sníž. přenesená",J785,0)</f>
        <v>0</v>
      </c>
      <c r="BI785" s="119">
        <f>IF(N785="nulová",J785,0)</f>
        <v>0</v>
      </c>
      <c r="BJ785" s="14" t="s">
        <v>78</v>
      </c>
      <c r="BK785" s="119">
        <f>ROUND(I785*H785,2)</f>
        <v>0</v>
      </c>
      <c r="BL785" s="14" t="s">
        <v>134</v>
      </c>
      <c r="BM785" s="14" t="s">
        <v>1078</v>
      </c>
    </row>
    <row r="786" spans="2:65" s="10" customFormat="1" x14ac:dyDescent="0.2">
      <c r="B786" s="123"/>
      <c r="D786" s="120" t="s">
        <v>165</v>
      </c>
      <c r="E786" s="124" t="s">
        <v>3</v>
      </c>
      <c r="F786" s="125" t="s">
        <v>482</v>
      </c>
      <c r="H786" s="126">
        <v>67</v>
      </c>
      <c r="L786" s="123"/>
      <c r="M786" s="127"/>
      <c r="N786" s="128"/>
      <c r="O786" s="128"/>
      <c r="P786" s="128"/>
      <c r="Q786" s="128"/>
      <c r="R786" s="128"/>
      <c r="S786" s="128"/>
      <c r="T786" s="129"/>
      <c r="AT786" s="124" t="s">
        <v>165</v>
      </c>
      <c r="AU786" s="124" t="s">
        <v>78</v>
      </c>
      <c r="AV786" s="10" t="s">
        <v>80</v>
      </c>
      <c r="AW786" s="10" t="s">
        <v>35</v>
      </c>
      <c r="AX786" s="10" t="s">
        <v>78</v>
      </c>
      <c r="AY786" s="124" t="s">
        <v>119</v>
      </c>
    </row>
    <row r="787" spans="2:65" s="11" customFormat="1" x14ac:dyDescent="0.2">
      <c r="B787" s="130"/>
      <c r="D787" s="120" t="s">
        <v>165</v>
      </c>
      <c r="E787" s="131" t="s">
        <v>3</v>
      </c>
      <c r="F787" s="132" t="s">
        <v>1074</v>
      </c>
      <c r="H787" s="131" t="s">
        <v>3</v>
      </c>
      <c r="L787" s="130"/>
      <c r="M787" s="133"/>
      <c r="N787" s="134"/>
      <c r="O787" s="134"/>
      <c r="P787" s="134"/>
      <c r="Q787" s="134"/>
      <c r="R787" s="134"/>
      <c r="S787" s="134"/>
      <c r="T787" s="135"/>
      <c r="AT787" s="131" t="s">
        <v>165</v>
      </c>
      <c r="AU787" s="131" t="s">
        <v>78</v>
      </c>
      <c r="AV787" s="11" t="s">
        <v>78</v>
      </c>
      <c r="AW787" s="11" t="s">
        <v>35</v>
      </c>
      <c r="AX787" s="11" t="s">
        <v>73</v>
      </c>
      <c r="AY787" s="131" t="s">
        <v>119</v>
      </c>
    </row>
    <row r="788" spans="2:65" s="1" customFormat="1" ht="16.5" customHeight="1" x14ac:dyDescent="0.2">
      <c r="B788" s="109"/>
      <c r="C788" s="110" t="s">
        <v>1079</v>
      </c>
      <c r="D788" s="110" t="s">
        <v>120</v>
      </c>
      <c r="E788" s="111" t="s">
        <v>1080</v>
      </c>
      <c r="F788" s="112" t="s">
        <v>1081</v>
      </c>
      <c r="G788" s="113" t="s">
        <v>388</v>
      </c>
      <c r="H788" s="114">
        <v>330</v>
      </c>
      <c r="I788" s="115"/>
      <c r="J788" s="115">
        <f>ROUND(I788*H788,2)</f>
        <v>0</v>
      </c>
      <c r="K788" s="112" t="s">
        <v>124</v>
      </c>
      <c r="L788" s="25"/>
      <c r="M788" s="45" t="s">
        <v>3</v>
      </c>
      <c r="N788" s="116" t="s">
        <v>44</v>
      </c>
      <c r="O788" s="117">
        <v>0.35099999999999998</v>
      </c>
      <c r="P788" s="117">
        <f>O788*H788</f>
        <v>115.83</v>
      </c>
      <c r="Q788" s="117">
        <v>0</v>
      </c>
      <c r="R788" s="117">
        <f>Q788*H788</f>
        <v>0</v>
      </c>
      <c r="S788" s="117">
        <v>0</v>
      </c>
      <c r="T788" s="118">
        <f>S788*H788</f>
        <v>0</v>
      </c>
      <c r="AR788" s="14" t="s">
        <v>134</v>
      </c>
      <c r="AT788" s="14" t="s">
        <v>120</v>
      </c>
      <c r="AU788" s="14" t="s">
        <v>78</v>
      </c>
      <c r="AY788" s="14" t="s">
        <v>119</v>
      </c>
      <c r="BE788" s="119">
        <f>IF(N788="základní",J788,0)</f>
        <v>0</v>
      </c>
      <c r="BF788" s="119">
        <f>IF(N788="snížená",J788,0)</f>
        <v>0</v>
      </c>
      <c r="BG788" s="119">
        <f>IF(N788="zákl. přenesená",J788,0)</f>
        <v>0</v>
      </c>
      <c r="BH788" s="119">
        <f>IF(N788="sníž. přenesená",J788,0)</f>
        <v>0</v>
      </c>
      <c r="BI788" s="119">
        <f>IF(N788="nulová",J788,0)</f>
        <v>0</v>
      </c>
      <c r="BJ788" s="14" t="s">
        <v>78</v>
      </c>
      <c r="BK788" s="119">
        <f>ROUND(I788*H788,2)</f>
        <v>0</v>
      </c>
      <c r="BL788" s="14" t="s">
        <v>134</v>
      </c>
      <c r="BM788" s="14" t="s">
        <v>1082</v>
      </c>
    </row>
    <row r="789" spans="2:65" s="1" customFormat="1" ht="29.25" x14ac:dyDescent="0.2">
      <c r="B789" s="25"/>
      <c r="D789" s="120" t="s">
        <v>172</v>
      </c>
      <c r="F789" s="121" t="s">
        <v>407</v>
      </c>
      <c r="L789" s="25"/>
      <c r="M789" s="122"/>
      <c r="N789" s="46"/>
      <c r="O789" s="46"/>
      <c r="P789" s="46"/>
      <c r="Q789" s="46"/>
      <c r="R789" s="46"/>
      <c r="S789" s="46"/>
      <c r="T789" s="47"/>
      <c r="AT789" s="14" t="s">
        <v>172</v>
      </c>
      <c r="AU789" s="14" t="s">
        <v>78</v>
      </c>
    </row>
    <row r="790" spans="2:65" s="10" customFormat="1" x14ac:dyDescent="0.2">
      <c r="B790" s="123"/>
      <c r="D790" s="120" t="s">
        <v>165</v>
      </c>
      <c r="E790" s="124" t="s">
        <v>3</v>
      </c>
      <c r="F790" s="125" t="s">
        <v>553</v>
      </c>
      <c r="H790" s="126">
        <v>330</v>
      </c>
      <c r="L790" s="123"/>
      <c r="M790" s="127"/>
      <c r="N790" s="128"/>
      <c r="O790" s="128"/>
      <c r="P790" s="128"/>
      <c r="Q790" s="128"/>
      <c r="R790" s="128"/>
      <c r="S790" s="128"/>
      <c r="T790" s="129"/>
      <c r="AT790" s="124" t="s">
        <v>165</v>
      </c>
      <c r="AU790" s="124" t="s">
        <v>78</v>
      </c>
      <c r="AV790" s="10" t="s">
        <v>80</v>
      </c>
      <c r="AW790" s="10" t="s">
        <v>35</v>
      </c>
      <c r="AX790" s="10" t="s">
        <v>78</v>
      </c>
      <c r="AY790" s="124" t="s">
        <v>119</v>
      </c>
    </row>
    <row r="791" spans="2:65" s="11" customFormat="1" x14ac:dyDescent="0.2">
      <c r="B791" s="130"/>
      <c r="D791" s="120" t="s">
        <v>165</v>
      </c>
      <c r="E791" s="131" t="s">
        <v>3</v>
      </c>
      <c r="F791" s="132" t="s">
        <v>1074</v>
      </c>
      <c r="H791" s="131" t="s">
        <v>3</v>
      </c>
      <c r="L791" s="130"/>
      <c r="M791" s="133"/>
      <c r="N791" s="134"/>
      <c r="O791" s="134"/>
      <c r="P791" s="134"/>
      <c r="Q791" s="134"/>
      <c r="R791" s="134"/>
      <c r="S791" s="134"/>
      <c r="T791" s="135"/>
      <c r="AT791" s="131" t="s">
        <v>165</v>
      </c>
      <c r="AU791" s="131" t="s">
        <v>78</v>
      </c>
      <c r="AV791" s="11" t="s">
        <v>78</v>
      </c>
      <c r="AW791" s="11" t="s">
        <v>35</v>
      </c>
      <c r="AX791" s="11" t="s">
        <v>73</v>
      </c>
      <c r="AY791" s="131" t="s">
        <v>119</v>
      </c>
    </row>
    <row r="792" spans="2:65" s="1" customFormat="1" ht="22.5" customHeight="1" x14ac:dyDescent="0.2">
      <c r="B792" s="109"/>
      <c r="C792" s="110" t="s">
        <v>1083</v>
      </c>
      <c r="D792" s="110" t="s">
        <v>120</v>
      </c>
      <c r="E792" s="111" t="s">
        <v>1084</v>
      </c>
      <c r="F792" s="112" t="s">
        <v>1085</v>
      </c>
      <c r="G792" s="113" t="s">
        <v>267</v>
      </c>
      <c r="H792" s="114">
        <v>212</v>
      </c>
      <c r="I792" s="115"/>
      <c r="J792" s="115">
        <f>ROUND(I792*H792,2)</f>
        <v>0</v>
      </c>
      <c r="K792" s="112" t="s">
        <v>124</v>
      </c>
      <c r="L792" s="25"/>
      <c r="M792" s="45" t="s">
        <v>3</v>
      </c>
      <c r="N792" s="116" t="s">
        <v>44</v>
      </c>
      <c r="O792" s="117">
        <v>0.30599999999999999</v>
      </c>
      <c r="P792" s="117">
        <f>O792*H792</f>
        <v>64.872</v>
      </c>
      <c r="Q792" s="117">
        <v>0</v>
      </c>
      <c r="R792" s="117">
        <f>Q792*H792</f>
        <v>0</v>
      </c>
      <c r="S792" s="117">
        <v>0</v>
      </c>
      <c r="T792" s="118">
        <f>S792*H792</f>
        <v>0</v>
      </c>
      <c r="AR792" s="14" t="s">
        <v>134</v>
      </c>
      <c r="AT792" s="14" t="s">
        <v>120</v>
      </c>
      <c r="AU792" s="14" t="s">
        <v>78</v>
      </c>
      <c r="AY792" s="14" t="s">
        <v>119</v>
      </c>
      <c r="BE792" s="119">
        <f>IF(N792="základní",J792,0)</f>
        <v>0</v>
      </c>
      <c r="BF792" s="119">
        <f>IF(N792="snížená",J792,0)</f>
        <v>0</v>
      </c>
      <c r="BG792" s="119">
        <f>IF(N792="zákl. přenesená",J792,0)</f>
        <v>0</v>
      </c>
      <c r="BH792" s="119">
        <f>IF(N792="sníž. přenesená",J792,0)</f>
        <v>0</v>
      </c>
      <c r="BI792" s="119">
        <f>IF(N792="nulová",J792,0)</f>
        <v>0</v>
      </c>
      <c r="BJ792" s="14" t="s">
        <v>78</v>
      </c>
      <c r="BK792" s="119">
        <f>ROUND(I792*H792,2)</f>
        <v>0</v>
      </c>
      <c r="BL792" s="14" t="s">
        <v>134</v>
      </c>
      <c r="BM792" s="14" t="s">
        <v>1086</v>
      </c>
    </row>
    <row r="793" spans="2:65" s="10" customFormat="1" x14ac:dyDescent="0.2">
      <c r="B793" s="123"/>
      <c r="D793" s="120" t="s">
        <v>165</v>
      </c>
      <c r="E793" s="124" t="s">
        <v>3</v>
      </c>
      <c r="F793" s="125" t="s">
        <v>1087</v>
      </c>
      <c r="H793" s="126">
        <v>212</v>
      </c>
      <c r="L793" s="123"/>
      <c r="M793" s="127"/>
      <c r="N793" s="128"/>
      <c r="O793" s="128"/>
      <c r="P793" s="128"/>
      <c r="Q793" s="128"/>
      <c r="R793" s="128"/>
      <c r="S793" s="128"/>
      <c r="T793" s="129"/>
      <c r="AT793" s="124" t="s">
        <v>165</v>
      </c>
      <c r="AU793" s="124" t="s">
        <v>78</v>
      </c>
      <c r="AV793" s="10" t="s">
        <v>80</v>
      </c>
      <c r="AW793" s="10" t="s">
        <v>35</v>
      </c>
      <c r="AX793" s="10" t="s">
        <v>78</v>
      </c>
      <c r="AY793" s="124" t="s">
        <v>119</v>
      </c>
    </row>
    <row r="794" spans="2:65" s="11" customFormat="1" x14ac:dyDescent="0.2">
      <c r="B794" s="130"/>
      <c r="D794" s="120" t="s">
        <v>165</v>
      </c>
      <c r="E794" s="131" t="s">
        <v>3</v>
      </c>
      <c r="F794" s="132" t="s">
        <v>1088</v>
      </c>
      <c r="H794" s="131" t="s">
        <v>3</v>
      </c>
      <c r="L794" s="130"/>
      <c r="M794" s="133"/>
      <c r="N794" s="134"/>
      <c r="O794" s="134"/>
      <c r="P794" s="134"/>
      <c r="Q794" s="134"/>
      <c r="R794" s="134"/>
      <c r="S794" s="134"/>
      <c r="T794" s="135"/>
      <c r="AT794" s="131" t="s">
        <v>165</v>
      </c>
      <c r="AU794" s="131" t="s">
        <v>78</v>
      </c>
      <c r="AV794" s="11" t="s">
        <v>78</v>
      </c>
      <c r="AW794" s="11" t="s">
        <v>35</v>
      </c>
      <c r="AX794" s="11" t="s">
        <v>73</v>
      </c>
      <c r="AY794" s="131" t="s">
        <v>119</v>
      </c>
    </row>
    <row r="795" spans="2:65" s="1" customFormat="1" ht="22.5" customHeight="1" x14ac:dyDescent="0.2">
      <c r="B795" s="109"/>
      <c r="C795" s="110" t="s">
        <v>1089</v>
      </c>
      <c r="D795" s="110" t="s">
        <v>120</v>
      </c>
      <c r="E795" s="111" t="s">
        <v>1090</v>
      </c>
      <c r="F795" s="112" t="s">
        <v>1091</v>
      </c>
      <c r="G795" s="113" t="s">
        <v>267</v>
      </c>
      <c r="H795" s="114">
        <v>3508</v>
      </c>
      <c r="I795" s="115"/>
      <c r="J795" s="115">
        <f>ROUND(I795*H795,2)</f>
        <v>0</v>
      </c>
      <c r="K795" s="112" t="s">
        <v>124</v>
      </c>
      <c r="L795" s="25"/>
      <c r="M795" s="45" t="s">
        <v>3</v>
      </c>
      <c r="N795" s="116" t="s">
        <v>44</v>
      </c>
      <c r="O795" s="117">
        <v>7.5999999999999998E-2</v>
      </c>
      <c r="P795" s="117">
        <f>O795*H795</f>
        <v>266.608</v>
      </c>
      <c r="Q795" s="117">
        <v>0</v>
      </c>
      <c r="R795" s="117">
        <f>Q795*H795</f>
        <v>0</v>
      </c>
      <c r="S795" s="117">
        <v>0</v>
      </c>
      <c r="T795" s="118">
        <f>S795*H795</f>
        <v>0</v>
      </c>
      <c r="AR795" s="14" t="s">
        <v>134</v>
      </c>
      <c r="AT795" s="14" t="s">
        <v>120</v>
      </c>
      <c r="AU795" s="14" t="s">
        <v>78</v>
      </c>
      <c r="AY795" s="14" t="s">
        <v>119</v>
      </c>
      <c r="BE795" s="119">
        <f>IF(N795="základní",J795,0)</f>
        <v>0</v>
      </c>
      <c r="BF795" s="119">
        <f>IF(N795="snížená",J795,0)</f>
        <v>0</v>
      </c>
      <c r="BG795" s="119">
        <f>IF(N795="zákl. přenesená",J795,0)</f>
        <v>0</v>
      </c>
      <c r="BH795" s="119">
        <f>IF(N795="sníž. přenesená",J795,0)</f>
        <v>0</v>
      </c>
      <c r="BI795" s="119">
        <f>IF(N795="nulová",J795,0)</f>
        <v>0</v>
      </c>
      <c r="BJ795" s="14" t="s">
        <v>78</v>
      </c>
      <c r="BK795" s="119">
        <f>ROUND(I795*H795,2)</f>
        <v>0</v>
      </c>
      <c r="BL795" s="14" t="s">
        <v>134</v>
      </c>
      <c r="BM795" s="14" t="s">
        <v>1092</v>
      </c>
    </row>
    <row r="796" spans="2:65" s="10" customFormat="1" x14ac:dyDescent="0.2">
      <c r="B796" s="123"/>
      <c r="D796" s="120" t="s">
        <v>165</v>
      </c>
      <c r="E796" s="124" t="s">
        <v>3</v>
      </c>
      <c r="F796" s="125" t="s">
        <v>1093</v>
      </c>
      <c r="H796" s="126">
        <v>3508</v>
      </c>
      <c r="L796" s="123"/>
      <c r="M796" s="127"/>
      <c r="N796" s="128"/>
      <c r="O796" s="128"/>
      <c r="P796" s="128"/>
      <c r="Q796" s="128"/>
      <c r="R796" s="128"/>
      <c r="S796" s="128"/>
      <c r="T796" s="129"/>
      <c r="AT796" s="124" t="s">
        <v>165</v>
      </c>
      <c r="AU796" s="124" t="s">
        <v>78</v>
      </c>
      <c r="AV796" s="10" t="s">
        <v>80</v>
      </c>
      <c r="AW796" s="10" t="s">
        <v>35</v>
      </c>
      <c r="AX796" s="10" t="s">
        <v>78</v>
      </c>
      <c r="AY796" s="124" t="s">
        <v>119</v>
      </c>
    </row>
    <row r="797" spans="2:65" s="11" customFormat="1" x14ac:dyDescent="0.2">
      <c r="B797" s="130"/>
      <c r="D797" s="120" t="s">
        <v>165</v>
      </c>
      <c r="E797" s="131" t="s">
        <v>3</v>
      </c>
      <c r="F797" s="132" t="s">
        <v>1088</v>
      </c>
      <c r="H797" s="131" t="s">
        <v>3</v>
      </c>
      <c r="L797" s="130"/>
      <c r="M797" s="133"/>
      <c r="N797" s="134"/>
      <c r="O797" s="134"/>
      <c r="P797" s="134"/>
      <c r="Q797" s="134"/>
      <c r="R797" s="134"/>
      <c r="S797" s="134"/>
      <c r="T797" s="135"/>
      <c r="AT797" s="131" t="s">
        <v>165</v>
      </c>
      <c r="AU797" s="131" t="s">
        <v>78</v>
      </c>
      <c r="AV797" s="11" t="s">
        <v>78</v>
      </c>
      <c r="AW797" s="11" t="s">
        <v>35</v>
      </c>
      <c r="AX797" s="11" t="s">
        <v>73</v>
      </c>
      <c r="AY797" s="131" t="s">
        <v>119</v>
      </c>
    </row>
    <row r="798" spans="2:65" s="1" customFormat="1" ht="16.5" customHeight="1" x14ac:dyDescent="0.2">
      <c r="B798" s="109"/>
      <c r="C798" s="110" t="s">
        <v>1094</v>
      </c>
      <c r="D798" s="110" t="s">
        <v>120</v>
      </c>
      <c r="E798" s="111" t="s">
        <v>1095</v>
      </c>
      <c r="F798" s="112" t="s">
        <v>1096</v>
      </c>
      <c r="G798" s="113" t="s">
        <v>198</v>
      </c>
      <c r="H798" s="114">
        <v>6</v>
      </c>
      <c r="I798" s="115"/>
      <c r="J798" s="115">
        <f>ROUND(I798*H798,2)</f>
        <v>0</v>
      </c>
      <c r="K798" s="112" t="s">
        <v>3</v>
      </c>
      <c r="L798" s="25"/>
      <c r="M798" s="45" t="s">
        <v>3</v>
      </c>
      <c r="N798" s="116" t="s">
        <v>44</v>
      </c>
      <c r="O798" s="117">
        <v>0</v>
      </c>
      <c r="P798" s="117">
        <f>O798*H798</f>
        <v>0</v>
      </c>
      <c r="Q798" s="117">
        <v>0</v>
      </c>
      <c r="R798" s="117">
        <f>Q798*H798</f>
        <v>0</v>
      </c>
      <c r="S798" s="117">
        <v>0</v>
      </c>
      <c r="T798" s="118">
        <f>S798*H798</f>
        <v>0</v>
      </c>
      <c r="AR798" s="14" t="s">
        <v>134</v>
      </c>
      <c r="AT798" s="14" t="s">
        <v>120</v>
      </c>
      <c r="AU798" s="14" t="s">
        <v>78</v>
      </c>
      <c r="AY798" s="14" t="s">
        <v>119</v>
      </c>
      <c r="BE798" s="119">
        <f>IF(N798="základní",J798,0)</f>
        <v>0</v>
      </c>
      <c r="BF798" s="119">
        <f>IF(N798="snížená",J798,0)</f>
        <v>0</v>
      </c>
      <c r="BG798" s="119">
        <f>IF(N798="zákl. přenesená",J798,0)</f>
        <v>0</v>
      </c>
      <c r="BH798" s="119">
        <f>IF(N798="sníž. přenesená",J798,0)</f>
        <v>0</v>
      </c>
      <c r="BI798" s="119">
        <f>IF(N798="nulová",J798,0)</f>
        <v>0</v>
      </c>
      <c r="BJ798" s="14" t="s">
        <v>78</v>
      </c>
      <c r="BK798" s="119">
        <f>ROUND(I798*H798,2)</f>
        <v>0</v>
      </c>
      <c r="BL798" s="14" t="s">
        <v>134</v>
      </c>
      <c r="BM798" s="14" t="s">
        <v>1097</v>
      </c>
    </row>
    <row r="799" spans="2:65" s="10" customFormat="1" x14ac:dyDescent="0.2">
      <c r="B799" s="123"/>
      <c r="D799" s="120" t="s">
        <v>165</v>
      </c>
      <c r="E799" s="124" t="s">
        <v>3</v>
      </c>
      <c r="F799" s="125" t="s">
        <v>144</v>
      </c>
      <c r="H799" s="126">
        <v>6</v>
      </c>
      <c r="L799" s="123"/>
      <c r="M799" s="127"/>
      <c r="N799" s="128"/>
      <c r="O799" s="128"/>
      <c r="P799" s="128"/>
      <c r="Q799" s="128"/>
      <c r="R799" s="128"/>
      <c r="S799" s="128"/>
      <c r="T799" s="129"/>
      <c r="AT799" s="124" t="s">
        <v>165</v>
      </c>
      <c r="AU799" s="124" t="s">
        <v>78</v>
      </c>
      <c r="AV799" s="10" t="s">
        <v>80</v>
      </c>
      <c r="AW799" s="10" t="s">
        <v>35</v>
      </c>
      <c r="AX799" s="10" t="s">
        <v>78</v>
      </c>
      <c r="AY799" s="124" t="s">
        <v>119</v>
      </c>
    </row>
    <row r="800" spans="2:65" s="11" customFormat="1" x14ac:dyDescent="0.2">
      <c r="B800" s="130"/>
      <c r="D800" s="120" t="s">
        <v>165</v>
      </c>
      <c r="E800" s="131" t="s">
        <v>3</v>
      </c>
      <c r="F800" s="132" t="s">
        <v>1098</v>
      </c>
      <c r="H800" s="131" t="s">
        <v>3</v>
      </c>
      <c r="L800" s="130"/>
      <c r="M800" s="133"/>
      <c r="N800" s="134"/>
      <c r="O800" s="134"/>
      <c r="P800" s="134"/>
      <c r="Q800" s="134"/>
      <c r="R800" s="134"/>
      <c r="S800" s="134"/>
      <c r="T800" s="135"/>
      <c r="AT800" s="131" t="s">
        <v>165</v>
      </c>
      <c r="AU800" s="131" t="s">
        <v>78</v>
      </c>
      <c r="AV800" s="11" t="s">
        <v>78</v>
      </c>
      <c r="AW800" s="11" t="s">
        <v>35</v>
      </c>
      <c r="AX800" s="11" t="s">
        <v>73</v>
      </c>
      <c r="AY800" s="131" t="s">
        <v>119</v>
      </c>
    </row>
    <row r="801" spans="2:65" s="1" customFormat="1" ht="16.5" customHeight="1" x14ac:dyDescent="0.2">
      <c r="B801" s="109"/>
      <c r="C801" s="110" t="s">
        <v>1099</v>
      </c>
      <c r="D801" s="110" t="s">
        <v>120</v>
      </c>
      <c r="E801" s="111" t="s">
        <v>1100</v>
      </c>
      <c r="F801" s="112" t="s">
        <v>1101</v>
      </c>
      <c r="G801" s="113" t="s">
        <v>198</v>
      </c>
      <c r="H801" s="114">
        <v>16</v>
      </c>
      <c r="I801" s="115"/>
      <c r="J801" s="115">
        <f>ROUND(I801*H801,2)</f>
        <v>0</v>
      </c>
      <c r="K801" s="112" t="s">
        <v>3</v>
      </c>
      <c r="L801" s="25"/>
      <c r="M801" s="45" t="s">
        <v>3</v>
      </c>
      <c r="N801" s="116" t="s">
        <v>44</v>
      </c>
      <c r="O801" s="117">
        <v>0</v>
      </c>
      <c r="P801" s="117">
        <f>O801*H801</f>
        <v>0</v>
      </c>
      <c r="Q801" s="117">
        <v>0</v>
      </c>
      <c r="R801" s="117">
        <f>Q801*H801</f>
        <v>0</v>
      </c>
      <c r="S801" s="117">
        <v>0</v>
      </c>
      <c r="T801" s="118">
        <f>S801*H801</f>
        <v>0</v>
      </c>
      <c r="AR801" s="14" t="s">
        <v>134</v>
      </c>
      <c r="AT801" s="14" t="s">
        <v>120</v>
      </c>
      <c r="AU801" s="14" t="s">
        <v>78</v>
      </c>
      <c r="AY801" s="14" t="s">
        <v>119</v>
      </c>
      <c r="BE801" s="119">
        <f>IF(N801="základní",J801,0)</f>
        <v>0</v>
      </c>
      <c r="BF801" s="119">
        <f>IF(N801="snížená",J801,0)</f>
        <v>0</v>
      </c>
      <c r="BG801" s="119">
        <f>IF(N801="zákl. přenesená",J801,0)</f>
        <v>0</v>
      </c>
      <c r="BH801" s="119">
        <f>IF(N801="sníž. přenesená",J801,0)</f>
        <v>0</v>
      </c>
      <c r="BI801" s="119">
        <f>IF(N801="nulová",J801,0)</f>
        <v>0</v>
      </c>
      <c r="BJ801" s="14" t="s">
        <v>78</v>
      </c>
      <c r="BK801" s="119">
        <f>ROUND(I801*H801,2)</f>
        <v>0</v>
      </c>
      <c r="BL801" s="14" t="s">
        <v>134</v>
      </c>
      <c r="BM801" s="14" t="s">
        <v>1102</v>
      </c>
    </row>
    <row r="802" spans="2:65" s="10" customFormat="1" x14ac:dyDescent="0.2">
      <c r="B802" s="123"/>
      <c r="D802" s="120" t="s">
        <v>165</v>
      </c>
      <c r="E802" s="124" t="s">
        <v>3</v>
      </c>
      <c r="F802" s="125" t="s">
        <v>1103</v>
      </c>
      <c r="H802" s="126">
        <v>16</v>
      </c>
      <c r="L802" s="123"/>
      <c r="M802" s="127"/>
      <c r="N802" s="128"/>
      <c r="O802" s="128"/>
      <c r="P802" s="128"/>
      <c r="Q802" s="128"/>
      <c r="R802" s="128"/>
      <c r="S802" s="128"/>
      <c r="T802" s="129"/>
      <c r="AT802" s="124" t="s">
        <v>165</v>
      </c>
      <c r="AU802" s="124" t="s">
        <v>78</v>
      </c>
      <c r="AV802" s="10" t="s">
        <v>80</v>
      </c>
      <c r="AW802" s="10" t="s">
        <v>35</v>
      </c>
      <c r="AX802" s="10" t="s">
        <v>78</v>
      </c>
      <c r="AY802" s="124" t="s">
        <v>119</v>
      </c>
    </row>
    <row r="803" spans="2:65" s="11" customFormat="1" x14ac:dyDescent="0.2">
      <c r="B803" s="130"/>
      <c r="D803" s="120" t="s">
        <v>165</v>
      </c>
      <c r="E803" s="131" t="s">
        <v>3</v>
      </c>
      <c r="F803" s="132" t="s">
        <v>1098</v>
      </c>
      <c r="H803" s="131" t="s">
        <v>3</v>
      </c>
      <c r="L803" s="130"/>
      <c r="M803" s="133"/>
      <c r="N803" s="134"/>
      <c r="O803" s="134"/>
      <c r="P803" s="134"/>
      <c r="Q803" s="134"/>
      <c r="R803" s="134"/>
      <c r="S803" s="134"/>
      <c r="T803" s="135"/>
      <c r="AT803" s="131" t="s">
        <v>165</v>
      </c>
      <c r="AU803" s="131" t="s">
        <v>78</v>
      </c>
      <c r="AV803" s="11" t="s">
        <v>78</v>
      </c>
      <c r="AW803" s="11" t="s">
        <v>35</v>
      </c>
      <c r="AX803" s="11" t="s">
        <v>73</v>
      </c>
      <c r="AY803" s="131" t="s">
        <v>119</v>
      </c>
    </row>
    <row r="804" spans="2:65" s="1" customFormat="1" ht="16.5" customHeight="1" x14ac:dyDescent="0.2">
      <c r="B804" s="109"/>
      <c r="C804" s="110" t="s">
        <v>1104</v>
      </c>
      <c r="D804" s="110" t="s">
        <v>120</v>
      </c>
      <c r="E804" s="111" t="s">
        <v>1105</v>
      </c>
      <c r="F804" s="112" t="s">
        <v>1106</v>
      </c>
      <c r="G804" s="113" t="s">
        <v>205</v>
      </c>
      <c r="H804" s="114">
        <v>53</v>
      </c>
      <c r="I804" s="115"/>
      <c r="J804" s="115">
        <f>ROUND(I804*H804,2)</f>
        <v>0</v>
      </c>
      <c r="K804" s="112" t="s">
        <v>3</v>
      </c>
      <c r="L804" s="25"/>
      <c r="M804" s="45" t="s">
        <v>3</v>
      </c>
      <c r="N804" s="116" t="s">
        <v>44</v>
      </c>
      <c r="O804" s="117">
        <v>0</v>
      </c>
      <c r="P804" s="117">
        <f>O804*H804</f>
        <v>0</v>
      </c>
      <c r="Q804" s="117">
        <v>0</v>
      </c>
      <c r="R804" s="117">
        <f>Q804*H804</f>
        <v>0</v>
      </c>
      <c r="S804" s="117">
        <v>0</v>
      </c>
      <c r="T804" s="118">
        <f>S804*H804</f>
        <v>0</v>
      </c>
      <c r="AR804" s="14" t="s">
        <v>134</v>
      </c>
      <c r="AT804" s="14" t="s">
        <v>120</v>
      </c>
      <c r="AU804" s="14" t="s">
        <v>78</v>
      </c>
      <c r="AY804" s="14" t="s">
        <v>119</v>
      </c>
      <c r="BE804" s="119">
        <f>IF(N804="základní",J804,0)</f>
        <v>0</v>
      </c>
      <c r="BF804" s="119">
        <f>IF(N804="snížená",J804,0)</f>
        <v>0</v>
      </c>
      <c r="BG804" s="119">
        <f>IF(N804="zákl. přenesená",J804,0)</f>
        <v>0</v>
      </c>
      <c r="BH804" s="119">
        <f>IF(N804="sníž. přenesená",J804,0)</f>
        <v>0</v>
      </c>
      <c r="BI804" s="119">
        <f>IF(N804="nulová",J804,0)</f>
        <v>0</v>
      </c>
      <c r="BJ804" s="14" t="s">
        <v>78</v>
      </c>
      <c r="BK804" s="119">
        <f>ROUND(I804*H804,2)</f>
        <v>0</v>
      </c>
      <c r="BL804" s="14" t="s">
        <v>134</v>
      </c>
      <c r="BM804" s="14" t="s">
        <v>1107</v>
      </c>
    </row>
    <row r="805" spans="2:65" s="10" customFormat="1" x14ac:dyDescent="0.2">
      <c r="B805" s="123"/>
      <c r="D805" s="120" t="s">
        <v>165</v>
      </c>
      <c r="E805" s="124" t="s">
        <v>3</v>
      </c>
      <c r="F805" s="125" t="s">
        <v>403</v>
      </c>
      <c r="H805" s="126">
        <v>53</v>
      </c>
      <c r="L805" s="123"/>
      <c r="M805" s="127"/>
      <c r="N805" s="128"/>
      <c r="O805" s="128"/>
      <c r="P805" s="128"/>
      <c r="Q805" s="128"/>
      <c r="R805" s="128"/>
      <c r="S805" s="128"/>
      <c r="T805" s="129"/>
      <c r="AT805" s="124" t="s">
        <v>165</v>
      </c>
      <c r="AU805" s="124" t="s">
        <v>78</v>
      </c>
      <c r="AV805" s="10" t="s">
        <v>80</v>
      </c>
      <c r="AW805" s="10" t="s">
        <v>35</v>
      </c>
      <c r="AX805" s="10" t="s">
        <v>78</v>
      </c>
      <c r="AY805" s="124" t="s">
        <v>119</v>
      </c>
    </row>
    <row r="806" spans="2:65" s="11" customFormat="1" x14ac:dyDescent="0.2">
      <c r="B806" s="130"/>
      <c r="D806" s="120" t="s">
        <v>165</v>
      </c>
      <c r="E806" s="131" t="s">
        <v>3</v>
      </c>
      <c r="F806" s="132" t="s">
        <v>1098</v>
      </c>
      <c r="H806" s="131" t="s">
        <v>3</v>
      </c>
      <c r="L806" s="130"/>
      <c r="M806" s="133"/>
      <c r="N806" s="134"/>
      <c r="O806" s="134"/>
      <c r="P806" s="134"/>
      <c r="Q806" s="134"/>
      <c r="R806" s="134"/>
      <c r="S806" s="134"/>
      <c r="T806" s="135"/>
      <c r="AT806" s="131" t="s">
        <v>165</v>
      </c>
      <c r="AU806" s="131" t="s">
        <v>78</v>
      </c>
      <c r="AV806" s="11" t="s">
        <v>78</v>
      </c>
      <c r="AW806" s="11" t="s">
        <v>35</v>
      </c>
      <c r="AX806" s="11" t="s">
        <v>73</v>
      </c>
      <c r="AY806" s="131" t="s">
        <v>119</v>
      </c>
    </row>
    <row r="807" spans="2:65" s="9" customFormat="1" ht="25.9" customHeight="1" x14ac:dyDescent="0.2">
      <c r="B807" s="99"/>
      <c r="D807" s="100" t="s">
        <v>72</v>
      </c>
      <c r="E807" s="101" t="s">
        <v>1108</v>
      </c>
      <c r="F807" s="101" t="s">
        <v>1109</v>
      </c>
      <c r="J807" s="102">
        <f>BK807</f>
        <v>0</v>
      </c>
      <c r="L807" s="99"/>
      <c r="M807" s="103"/>
      <c r="N807" s="104"/>
      <c r="O807" s="104"/>
      <c r="P807" s="105">
        <f>SUM(P808:P885)</f>
        <v>0</v>
      </c>
      <c r="Q807" s="104"/>
      <c r="R807" s="105">
        <f>SUM(R808:R885)</f>
        <v>0</v>
      </c>
      <c r="S807" s="104"/>
      <c r="T807" s="106">
        <f>SUM(T808:T885)</f>
        <v>0</v>
      </c>
      <c r="AR807" s="100" t="s">
        <v>78</v>
      </c>
      <c r="AT807" s="107" t="s">
        <v>72</v>
      </c>
      <c r="AU807" s="107" t="s">
        <v>73</v>
      </c>
      <c r="AY807" s="100" t="s">
        <v>119</v>
      </c>
      <c r="BK807" s="108">
        <f>SUM(BK808:BK885)</f>
        <v>0</v>
      </c>
    </row>
    <row r="808" spans="2:65" s="1" customFormat="1" ht="16.5" customHeight="1" x14ac:dyDescent="0.2">
      <c r="B808" s="109"/>
      <c r="C808" s="136" t="s">
        <v>1110</v>
      </c>
      <c r="D808" s="136" t="s">
        <v>272</v>
      </c>
      <c r="E808" s="137" t="s">
        <v>1111</v>
      </c>
      <c r="F808" s="138" t="s">
        <v>1112</v>
      </c>
      <c r="G808" s="139" t="s">
        <v>205</v>
      </c>
      <c r="H808" s="140">
        <v>67</v>
      </c>
      <c r="I808" s="141"/>
      <c r="J808" s="141">
        <f>ROUND(I808*H808,2)</f>
        <v>0</v>
      </c>
      <c r="K808" s="138" t="s">
        <v>3</v>
      </c>
      <c r="L808" s="142"/>
      <c r="M808" s="143" t="s">
        <v>3</v>
      </c>
      <c r="N808" s="144" t="s">
        <v>44</v>
      </c>
      <c r="O808" s="117">
        <v>0</v>
      </c>
      <c r="P808" s="117">
        <f>O808*H808</f>
        <v>0</v>
      </c>
      <c r="Q808" s="117">
        <v>0</v>
      </c>
      <c r="R808" s="117">
        <f>Q808*H808</f>
        <v>0</v>
      </c>
      <c r="S808" s="117">
        <v>0</v>
      </c>
      <c r="T808" s="118">
        <f>S808*H808</f>
        <v>0</v>
      </c>
      <c r="AR808" s="14" t="s">
        <v>153</v>
      </c>
      <c r="AT808" s="14" t="s">
        <v>272</v>
      </c>
      <c r="AU808" s="14" t="s">
        <v>78</v>
      </c>
      <c r="AY808" s="14" t="s">
        <v>119</v>
      </c>
      <c r="BE808" s="119">
        <f>IF(N808="základní",J808,0)</f>
        <v>0</v>
      </c>
      <c r="BF808" s="119">
        <f>IF(N808="snížená",J808,0)</f>
        <v>0</v>
      </c>
      <c r="BG808" s="119">
        <f>IF(N808="zákl. přenesená",J808,0)</f>
        <v>0</v>
      </c>
      <c r="BH808" s="119">
        <f>IF(N808="sníž. přenesená",J808,0)</f>
        <v>0</v>
      </c>
      <c r="BI808" s="119">
        <f>IF(N808="nulová",J808,0)</f>
        <v>0</v>
      </c>
      <c r="BJ808" s="14" t="s">
        <v>78</v>
      </c>
      <c r="BK808" s="119">
        <f>ROUND(I808*H808,2)</f>
        <v>0</v>
      </c>
      <c r="BL808" s="14" t="s">
        <v>134</v>
      </c>
      <c r="BM808" s="14" t="s">
        <v>1113</v>
      </c>
    </row>
    <row r="809" spans="2:65" s="10" customFormat="1" x14ac:dyDescent="0.2">
      <c r="B809" s="123"/>
      <c r="D809" s="120" t="s">
        <v>165</v>
      </c>
      <c r="E809" s="124" t="s">
        <v>3</v>
      </c>
      <c r="F809" s="125" t="s">
        <v>482</v>
      </c>
      <c r="H809" s="126">
        <v>67</v>
      </c>
      <c r="L809" s="123"/>
      <c r="M809" s="127"/>
      <c r="N809" s="128"/>
      <c r="O809" s="128"/>
      <c r="P809" s="128"/>
      <c r="Q809" s="128"/>
      <c r="R809" s="128"/>
      <c r="S809" s="128"/>
      <c r="T809" s="129"/>
      <c r="AT809" s="124" t="s">
        <v>165</v>
      </c>
      <c r="AU809" s="124" t="s">
        <v>78</v>
      </c>
      <c r="AV809" s="10" t="s">
        <v>80</v>
      </c>
      <c r="AW809" s="10" t="s">
        <v>35</v>
      </c>
      <c r="AX809" s="10" t="s">
        <v>78</v>
      </c>
      <c r="AY809" s="124" t="s">
        <v>119</v>
      </c>
    </row>
    <row r="810" spans="2:65" s="11" customFormat="1" x14ac:dyDescent="0.2">
      <c r="B810" s="130"/>
      <c r="D810" s="120" t="s">
        <v>165</v>
      </c>
      <c r="E810" s="131" t="s">
        <v>3</v>
      </c>
      <c r="F810" s="132" t="s">
        <v>1114</v>
      </c>
      <c r="H810" s="131" t="s">
        <v>3</v>
      </c>
      <c r="L810" s="130"/>
      <c r="M810" s="133"/>
      <c r="N810" s="134"/>
      <c r="O810" s="134"/>
      <c r="P810" s="134"/>
      <c r="Q810" s="134"/>
      <c r="R810" s="134"/>
      <c r="S810" s="134"/>
      <c r="T810" s="135"/>
      <c r="AT810" s="131" t="s">
        <v>165</v>
      </c>
      <c r="AU810" s="131" t="s">
        <v>78</v>
      </c>
      <c r="AV810" s="11" t="s">
        <v>78</v>
      </c>
      <c r="AW810" s="11" t="s">
        <v>35</v>
      </c>
      <c r="AX810" s="11" t="s">
        <v>73</v>
      </c>
      <c r="AY810" s="131" t="s">
        <v>119</v>
      </c>
    </row>
    <row r="811" spans="2:65" s="1" customFormat="1" ht="16.5" customHeight="1" x14ac:dyDescent="0.2">
      <c r="B811" s="109"/>
      <c r="C811" s="136" t="s">
        <v>1115</v>
      </c>
      <c r="D811" s="136" t="s">
        <v>272</v>
      </c>
      <c r="E811" s="137" t="s">
        <v>1116</v>
      </c>
      <c r="F811" s="138" t="s">
        <v>1117</v>
      </c>
      <c r="G811" s="139" t="s">
        <v>205</v>
      </c>
      <c r="H811" s="140">
        <v>134</v>
      </c>
      <c r="I811" s="141"/>
      <c r="J811" s="141">
        <f>ROUND(I811*H811,2)</f>
        <v>0</v>
      </c>
      <c r="K811" s="138" t="s">
        <v>3</v>
      </c>
      <c r="L811" s="142"/>
      <c r="M811" s="143" t="s">
        <v>3</v>
      </c>
      <c r="N811" s="144" t="s">
        <v>44</v>
      </c>
      <c r="O811" s="117">
        <v>0</v>
      </c>
      <c r="P811" s="117">
        <f>O811*H811</f>
        <v>0</v>
      </c>
      <c r="Q811" s="117">
        <v>0</v>
      </c>
      <c r="R811" s="117">
        <f>Q811*H811</f>
        <v>0</v>
      </c>
      <c r="S811" s="117">
        <v>0</v>
      </c>
      <c r="T811" s="118">
        <f>S811*H811</f>
        <v>0</v>
      </c>
      <c r="AR811" s="14" t="s">
        <v>153</v>
      </c>
      <c r="AT811" s="14" t="s">
        <v>272</v>
      </c>
      <c r="AU811" s="14" t="s">
        <v>78</v>
      </c>
      <c r="AY811" s="14" t="s">
        <v>119</v>
      </c>
      <c r="BE811" s="119">
        <f>IF(N811="základní",J811,0)</f>
        <v>0</v>
      </c>
      <c r="BF811" s="119">
        <f>IF(N811="snížená",J811,0)</f>
        <v>0</v>
      </c>
      <c r="BG811" s="119">
        <f>IF(N811="zákl. přenesená",J811,0)</f>
        <v>0</v>
      </c>
      <c r="BH811" s="119">
        <f>IF(N811="sníž. přenesená",J811,0)</f>
        <v>0</v>
      </c>
      <c r="BI811" s="119">
        <f>IF(N811="nulová",J811,0)</f>
        <v>0</v>
      </c>
      <c r="BJ811" s="14" t="s">
        <v>78</v>
      </c>
      <c r="BK811" s="119">
        <f>ROUND(I811*H811,2)</f>
        <v>0</v>
      </c>
      <c r="BL811" s="14" t="s">
        <v>134</v>
      </c>
      <c r="BM811" s="14" t="s">
        <v>1118</v>
      </c>
    </row>
    <row r="812" spans="2:65" s="10" customFormat="1" x14ac:dyDescent="0.2">
      <c r="B812" s="123"/>
      <c r="D812" s="120" t="s">
        <v>165</v>
      </c>
      <c r="E812" s="124" t="s">
        <v>3</v>
      </c>
      <c r="F812" s="125" t="s">
        <v>762</v>
      </c>
      <c r="H812" s="126">
        <v>134</v>
      </c>
      <c r="L812" s="123"/>
      <c r="M812" s="127"/>
      <c r="N812" s="128"/>
      <c r="O812" s="128"/>
      <c r="P812" s="128"/>
      <c r="Q812" s="128"/>
      <c r="R812" s="128"/>
      <c r="S812" s="128"/>
      <c r="T812" s="129"/>
      <c r="AT812" s="124" t="s">
        <v>165</v>
      </c>
      <c r="AU812" s="124" t="s">
        <v>78</v>
      </c>
      <c r="AV812" s="10" t="s">
        <v>80</v>
      </c>
      <c r="AW812" s="10" t="s">
        <v>35</v>
      </c>
      <c r="AX812" s="10" t="s">
        <v>78</v>
      </c>
      <c r="AY812" s="124" t="s">
        <v>119</v>
      </c>
    </row>
    <row r="813" spans="2:65" s="11" customFormat="1" x14ac:dyDescent="0.2">
      <c r="B813" s="130"/>
      <c r="D813" s="120" t="s">
        <v>165</v>
      </c>
      <c r="E813" s="131" t="s">
        <v>3</v>
      </c>
      <c r="F813" s="132" t="s">
        <v>1114</v>
      </c>
      <c r="H813" s="131" t="s">
        <v>3</v>
      </c>
      <c r="L813" s="130"/>
      <c r="M813" s="133"/>
      <c r="N813" s="134"/>
      <c r="O813" s="134"/>
      <c r="P813" s="134"/>
      <c r="Q813" s="134"/>
      <c r="R813" s="134"/>
      <c r="S813" s="134"/>
      <c r="T813" s="135"/>
      <c r="AT813" s="131" t="s">
        <v>165</v>
      </c>
      <c r="AU813" s="131" t="s">
        <v>78</v>
      </c>
      <c r="AV813" s="11" t="s">
        <v>78</v>
      </c>
      <c r="AW813" s="11" t="s">
        <v>35</v>
      </c>
      <c r="AX813" s="11" t="s">
        <v>73</v>
      </c>
      <c r="AY813" s="131" t="s">
        <v>119</v>
      </c>
    </row>
    <row r="814" spans="2:65" s="1" customFormat="1" ht="16.5" customHeight="1" x14ac:dyDescent="0.2">
      <c r="B814" s="109"/>
      <c r="C814" s="136" t="s">
        <v>1119</v>
      </c>
      <c r="D814" s="136" t="s">
        <v>272</v>
      </c>
      <c r="E814" s="137" t="s">
        <v>1120</v>
      </c>
      <c r="F814" s="138" t="s">
        <v>1121</v>
      </c>
      <c r="G814" s="139" t="s">
        <v>205</v>
      </c>
      <c r="H814" s="140">
        <v>346</v>
      </c>
      <c r="I814" s="141"/>
      <c r="J814" s="141">
        <f>ROUND(I814*H814,2)</f>
        <v>0</v>
      </c>
      <c r="K814" s="138" t="s">
        <v>3</v>
      </c>
      <c r="L814" s="142"/>
      <c r="M814" s="143" t="s">
        <v>3</v>
      </c>
      <c r="N814" s="144" t="s">
        <v>44</v>
      </c>
      <c r="O814" s="117">
        <v>0</v>
      </c>
      <c r="P814" s="117">
        <f>O814*H814</f>
        <v>0</v>
      </c>
      <c r="Q814" s="117">
        <v>0</v>
      </c>
      <c r="R814" s="117">
        <f>Q814*H814</f>
        <v>0</v>
      </c>
      <c r="S814" s="117">
        <v>0</v>
      </c>
      <c r="T814" s="118">
        <f>S814*H814</f>
        <v>0</v>
      </c>
      <c r="AR814" s="14" t="s">
        <v>153</v>
      </c>
      <c r="AT814" s="14" t="s">
        <v>272</v>
      </c>
      <c r="AU814" s="14" t="s">
        <v>78</v>
      </c>
      <c r="AY814" s="14" t="s">
        <v>119</v>
      </c>
      <c r="BE814" s="119">
        <f>IF(N814="základní",J814,0)</f>
        <v>0</v>
      </c>
      <c r="BF814" s="119">
        <f>IF(N814="snížená",J814,0)</f>
        <v>0</v>
      </c>
      <c r="BG814" s="119">
        <f>IF(N814="zákl. přenesená",J814,0)</f>
        <v>0</v>
      </c>
      <c r="BH814" s="119">
        <f>IF(N814="sníž. přenesená",J814,0)</f>
        <v>0</v>
      </c>
      <c r="BI814" s="119">
        <f>IF(N814="nulová",J814,0)</f>
        <v>0</v>
      </c>
      <c r="BJ814" s="14" t="s">
        <v>78</v>
      </c>
      <c r="BK814" s="119">
        <f>ROUND(I814*H814,2)</f>
        <v>0</v>
      </c>
      <c r="BL814" s="14" t="s">
        <v>134</v>
      </c>
      <c r="BM814" s="14" t="s">
        <v>1122</v>
      </c>
    </row>
    <row r="815" spans="2:65" s="10" customFormat="1" x14ac:dyDescent="0.2">
      <c r="B815" s="123"/>
      <c r="D815" s="120" t="s">
        <v>165</v>
      </c>
      <c r="E815" s="124" t="s">
        <v>3</v>
      </c>
      <c r="F815" s="125" t="s">
        <v>1123</v>
      </c>
      <c r="H815" s="126">
        <v>346</v>
      </c>
      <c r="L815" s="123"/>
      <c r="M815" s="127"/>
      <c r="N815" s="128"/>
      <c r="O815" s="128"/>
      <c r="P815" s="128"/>
      <c r="Q815" s="128"/>
      <c r="R815" s="128"/>
      <c r="S815" s="128"/>
      <c r="T815" s="129"/>
      <c r="AT815" s="124" t="s">
        <v>165</v>
      </c>
      <c r="AU815" s="124" t="s">
        <v>78</v>
      </c>
      <c r="AV815" s="10" t="s">
        <v>80</v>
      </c>
      <c r="AW815" s="10" t="s">
        <v>35</v>
      </c>
      <c r="AX815" s="10" t="s">
        <v>78</v>
      </c>
      <c r="AY815" s="124" t="s">
        <v>119</v>
      </c>
    </row>
    <row r="816" spans="2:65" s="11" customFormat="1" x14ac:dyDescent="0.2">
      <c r="B816" s="130"/>
      <c r="D816" s="120" t="s">
        <v>165</v>
      </c>
      <c r="E816" s="131" t="s">
        <v>3</v>
      </c>
      <c r="F816" s="132" t="s">
        <v>1114</v>
      </c>
      <c r="H816" s="131" t="s">
        <v>3</v>
      </c>
      <c r="L816" s="130"/>
      <c r="M816" s="133"/>
      <c r="N816" s="134"/>
      <c r="O816" s="134"/>
      <c r="P816" s="134"/>
      <c r="Q816" s="134"/>
      <c r="R816" s="134"/>
      <c r="S816" s="134"/>
      <c r="T816" s="135"/>
      <c r="AT816" s="131" t="s">
        <v>165</v>
      </c>
      <c r="AU816" s="131" t="s">
        <v>78</v>
      </c>
      <c r="AV816" s="11" t="s">
        <v>78</v>
      </c>
      <c r="AW816" s="11" t="s">
        <v>35</v>
      </c>
      <c r="AX816" s="11" t="s">
        <v>73</v>
      </c>
      <c r="AY816" s="131" t="s">
        <v>119</v>
      </c>
    </row>
    <row r="817" spans="2:65" s="1" customFormat="1" ht="16.5" customHeight="1" x14ac:dyDescent="0.2">
      <c r="B817" s="109"/>
      <c r="C817" s="136" t="s">
        <v>1124</v>
      </c>
      <c r="D817" s="136" t="s">
        <v>272</v>
      </c>
      <c r="E817" s="137" t="s">
        <v>1125</v>
      </c>
      <c r="F817" s="138" t="s">
        <v>1126</v>
      </c>
      <c r="G817" s="139" t="s">
        <v>205</v>
      </c>
      <c r="H817" s="140">
        <v>346</v>
      </c>
      <c r="I817" s="141"/>
      <c r="J817" s="141">
        <f>ROUND(I817*H817,2)</f>
        <v>0</v>
      </c>
      <c r="K817" s="138" t="s">
        <v>3</v>
      </c>
      <c r="L817" s="142"/>
      <c r="M817" s="143" t="s">
        <v>3</v>
      </c>
      <c r="N817" s="144" t="s">
        <v>44</v>
      </c>
      <c r="O817" s="117">
        <v>0</v>
      </c>
      <c r="P817" s="117">
        <f>O817*H817</f>
        <v>0</v>
      </c>
      <c r="Q817" s="117">
        <v>0</v>
      </c>
      <c r="R817" s="117">
        <f>Q817*H817</f>
        <v>0</v>
      </c>
      <c r="S817" s="117">
        <v>0</v>
      </c>
      <c r="T817" s="118">
        <f>S817*H817</f>
        <v>0</v>
      </c>
      <c r="AR817" s="14" t="s">
        <v>153</v>
      </c>
      <c r="AT817" s="14" t="s">
        <v>272</v>
      </c>
      <c r="AU817" s="14" t="s">
        <v>78</v>
      </c>
      <c r="AY817" s="14" t="s">
        <v>119</v>
      </c>
      <c r="BE817" s="119">
        <f>IF(N817="základní",J817,0)</f>
        <v>0</v>
      </c>
      <c r="BF817" s="119">
        <f>IF(N817="snížená",J817,0)</f>
        <v>0</v>
      </c>
      <c r="BG817" s="119">
        <f>IF(N817="zákl. přenesená",J817,0)</f>
        <v>0</v>
      </c>
      <c r="BH817" s="119">
        <f>IF(N817="sníž. přenesená",J817,0)</f>
        <v>0</v>
      </c>
      <c r="BI817" s="119">
        <f>IF(N817="nulová",J817,0)</f>
        <v>0</v>
      </c>
      <c r="BJ817" s="14" t="s">
        <v>78</v>
      </c>
      <c r="BK817" s="119">
        <f>ROUND(I817*H817,2)</f>
        <v>0</v>
      </c>
      <c r="BL817" s="14" t="s">
        <v>134</v>
      </c>
      <c r="BM817" s="14" t="s">
        <v>1127</v>
      </c>
    </row>
    <row r="818" spans="2:65" s="10" customFormat="1" x14ac:dyDescent="0.2">
      <c r="B818" s="123"/>
      <c r="D818" s="120" t="s">
        <v>165</v>
      </c>
      <c r="E818" s="124" t="s">
        <v>3</v>
      </c>
      <c r="F818" s="125" t="s">
        <v>1123</v>
      </c>
      <c r="H818" s="126">
        <v>346</v>
      </c>
      <c r="L818" s="123"/>
      <c r="M818" s="127"/>
      <c r="N818" s="128"/>
      <c r="O818" s="128"/>
      <c r="P818" s="128"/>
      <c r="Q818" s="128"/>
      <c r="R818" s="128"/>
      <c r="S818" s="128"/>
      <c r="T818" s="129"/>
      <c r="AT818" s="124" t="s">
        <v>165</v>
      </c>
      <c r="AU818" s="124" t="s">
        <v>78</v>
      </c>
      <c r="AV818" s="10" t="s">
        <v>80</v>
      </c>
      <c r="AW818" s="10" t="s">
        <v>35</v>
      </c>
      <c r="AX818" s="10" t="s">
        <v>78</v>
      </c>
      <c r="AY818" s="124" t="s">
        <v>119</v>
      </c>
    </row>
    <row r="819" spans="2:65" s="11" customFormat="1" x14ac:dyDescent="0.2">
      <c r="B819" s="130"/>
      <c r="D819" s="120" t="s">
        <v>165</v>
      </c>
      <c r="E819" s="131" t="s">
        <v>3</v>
      </c>
      <c r="F819" s="132" t="s">
        <v>1114</v>
      </c>
      <c r="H819" s="131" t="s">
        <v>3</v>
      </c>
      <c r="L819" s="130"/>
      <c r="M819" s="133"/>
      <c r="N819" s="134"/>
      <c r="O819" s="134"/>
      <c r="P819" s="134"/>
      <c r="Q819" s="134"/>
      <c r="R819" s="134"/>
      <c r="S819" s="134"/>
      <c r="T819" s="135"/>
      <c r="AT819" s="131" t="s">
        <v>165</v>
      </c>
      <c r="AU819" s="131" t="s">
        <v>78</v>
      </c>
      <c r="AV819" s="11" t="s">
        <v>78</v>
      </c>
      <c r="AW819" s="11" t="s">
        <v>35</v>
      </c>
      <c r="AX819" s="11" t="s">
        <v>73</v>
      </c>
      <c r="AY819" s="131" t="s">
        <v>119</v>
      </c>
    </row>
    <row r="820" spans="2:65" s="1" customFormat="1" ht="16.5" customHeight="1" x14ac:dyDescent="0.2">
      <c r="B820" s="109"/>
      <c r="C820" s="136" t="s">
        <v>1128</v>
      </c>
      <c r="D820" s="136" t="s">
        <v>272</v>
      </c>
      <c r="E820" s="137" t="s">
        <v>1129</v>
      </c>
      <c r="F820" s="138" t="s">
        <v>1130</v>
      </c>
      <c r="G820" s="139" t="s">
        <v>205</v>
      </c>
      <c r="H820" s="140">
        <v>402</v>
      </c>
      <c r="I820" s="141"/>
      <c r="J820" s="141">
        <f>ROUND(I820*H820,2)</f>
        <v>0</v>
      </c>
      <c r="K820" s="138" t="s">
        <v>3</v>
      </c>
      <c r="L820" s="142"/>
      <c r="M820" s="143" t="s">
        <v>3</v>
      </c>
      <c r="N820" s="144" t="s">
        <v>44</v>
      </c>
      <c r="O820" s="117">
        <v>0</v>
      </c>
      <c r="P820" s="117">
        <f>O820*H820</f>
        <v>0</v>
      </c>
      <c r="Q820" s="117">
        <v>0</v>
      </c>
      <c r="R820" s="117">
        <f>Q820*H820</f>
        <v>0</v>
      </c>
      <c r="S820" s="117">
        <v>0</v>
      </c>
      <c r="T820" s="118">
        <f>S820*H820</f>
        <v>0</v>
      </c>
      <c r="AR820" s="14" t="s">
        <v>153</v>
      </c>
      <c r="AT820" s="14" t="s">
        <v>272</v>
      </c>
      <c r="AU820" s="14" t="s">
        <v>78</v>
      </c>
      <c r="AY820" s="14" t="s">
        <v>119</v>
      </c>
      <c r="BE820" s="119">
        <f>IF(N820="základní",J820,0)</f>
        <v>0</v>
      </c>
      <c r="BF820" s="119">
        <f>IF(N820="snížená",J820,0)</f>
        <v>0</v>
      </c>
      <c r="BG820" s="119">
        <f>IF(N820="zákl. přenesená",J820,0)</f>
        <v>0</v>
      </c>
      <c r="BH820" s="119">
        <f>IF(N820="sníž. přenesená",J820,0)</f>
        <v>0</v>
      </c>
      <c r="BI820" s="119">
        <f>IF(N820="nulová",J820,0)</f>
        <v>0</v>
      </c>
      <c r="BJ820" s="14" t="s">
        <v>78</v>
      </c>
      <c r="BK820" s="119">
        <f>ROUND(I820*H820,2)</f>
        <v>0</v>
      </c>
      <c r="BL820" s="14" t="s">
        <v>134</v>
      </c>
      <c r="BM820" s="14" t="s">
        <v>1131</v>
      </c>
    </row>
    <row r="821" spans="2:65" s="10" customFormat="1" x14ac:dyDescent="0.2">
      <c r="B821" s="123"/>
      <c r="D821" s="120" t="s">
        <v>165</v>
      </c>
      <c r="E821" s="124" t="s">
        <v>3</v>
      </c>
      <c r="F821" s="125" t="s">
        <v>1132</v>
      </c>
      <c r="H821" s="126">
        <v>402</v>
      </c>
      <c r="L821" s="123"/>
      <c r="M821" s="127"/>
      <c r="N821" s="128"/>
      <c r="O821" s="128"/>
      <c r="P821" s="128"/>
      <c r="Q821" s="128"/>
      <c r="R821" s="128"/>
      <c r="S821" s="128"/>
      <c r="T821" s="129"/>
      <c r="AT821" s="124" t="s">
        <v>165</v>
      </c>
      <c r="AU821" s="124" t="s">
        <v>78</v>
      </c>
      <c r="AV821" s="10" t="s">
        <v>80</v>
      </c>
      <c r="AW821" s="10" t="s">
        <v>35</v>
      </c>
      <c r="AX821" s="10" t="s">
        <v>78</v>
      </c>
      <c r="AY821" s="124" t="s">
        <v>119</v>
      </c>
    </row>
    <row r="822" spans="2:65" s="11" customFormat="1" x14ac:dyDescent="0.2">
      <c r="B822" s="130"/>
      <c r="D822" s="120" t="s">
        <v>165</v>
      </c>
      <c r="E822" s="131" t="s">
        <v>3</v>
      </c>
      <c r="F822" s="132" t="s">
        <v>1114</v>
      </c>
      <c r="H822" s="131" t="s">
        <v>3</v>
      </c>
      <c r="L822" s="130"/>
      <c r="M822" s="133"/>
      <c r="N822" s="134"/>
      <c r="O822" s="134"/>
      <c r="P822" s="134"/>
      <c r="Q822" s="134"/>
      <c r="R822" s="134"/>
      <c r="S822" s="134"/>
      <c r="T822" s="135"/>
      <c r="AT822" s="131" t="s">
        <v>165</v>
      </c>
      <c r="AU822" s="131" t="s">
        <v>78</v>
      </c>
      <c r="AV822" s="11" t="s">
        <v>78</v>
      </c>
      <c r="AW822" s="11" t="s">
        <v>35</v>
      </c>
      <c r="AX822" s="11" t="s">
        <v>73</v>
      </c>
      <c r="AY822" s="131" t="s">
        <v>119</v>
      </c>
    </row>
    <row r="823" spans="2:65" s="1" customFormat="1" ht="16.5" customHeight="1" x14ac:dyDescent="0.2">
      <c r="B823" s="109"/>
      <c r="C823" s="136" t="s">
        <v>1133</v>
      </c>
      <c r="D823" s="136" t="s">
        <v>272</v>
      </c>
      <c r="E823" s="137" t="s">
        <v>1134</v>
      </c>
      <c r="F823" s="138" t="s">
        <v>1135</v>
      </c>
      <c r="G823" s="139" t="s">
        <v>205</v>
      </c>
      <c r="H823" s="140">
        <v>268</v>
      </c>
      <c r="I823" s="141"/>
      <c r="J823" s="141">
        <f>ROUND(I823*H823,2)</f>
        <v>0</v>
      </c>
      <c r="K823" s="138" t="s">
        <v>3</v>
      </c>
      <c r="L823" s="142"/>
      <c r="M823" s="143" t="s">
        <v>3</v>
      </c>
      <c r="N823" s="144" t="s">
        <v>44</v>
      </c>
      <c r="O823" s="117">
        <v>0</v>
      </c>
      <c r="P823" s="117">
        <f>O823*H823</f>
        <v>0</v>
      </c>
      <c r="Q823" s="117">
        <v>0</v>
      </c>
      <c r="R823" s="117">
        <f>Q823*H823</f>
        <v>0</v>
      </c>
      <c r="S823" s="117">
        <v>0</v>
      </c>
      <c r="T823" s="118">
        <f>S823*H823</f>
        <v>0</v>
      </c>
      <c r="AR823" s="14" t="s">
        <v>153</v>
      </c>
      <c r="AT823" s="14" t="s">
        <v>272</v>
      </c>
      <c r="AU823" s="14" t="s">
        <v>78</v>
      </c>
      <c r="AY823" s="14" t="s">
        <v>119</v>
      </c>
      <c r="BE823" s="119">
        <f>IF(N823="základní",J823,0)</f>
        <v>0</v>
      </c>
      <c r="BF823" s="119">
        <f>IF(N823="snížená",J823,0)</f>
        <v>0</v>
      </c>
      <c r="BG823" s="119">
        <f>IF(N823="zákl. přenesená",J823,0)</f>
        <v>0</v>
      </c>
      <c r="BH823" s="119">
        <f>IF(N823="sníž. přenesená",J823,0)</f>
        <v>0</v>
      </c>
      <c r="BI823" s="119">
        <f>IF(N823="nulová",J823,0)</f>
        <v>0</v>
      </c>
      <c r="BJ823" s="14" t="s">
        <v>78</v>
      </c>
      <c r="BK823" s="119">
        <f>ROUND(I823*H823,2)</f>
        <v>0</v>
      </c>
      <c r="BL823" s="14" t="s">
        <v>134</v>
      </c>
      <c r="BM823" s="14" t="s">
        <v>1136</v>
      </c>
    </row>
    <row r="824" spans="2:65" s="10" customFormat="1" x14ac:dyDescent="0.2">
      <c r="B824" s="123"/>
      <c r="D824" s="120" t="s">
        <v>165</v>
      </c>
      <c r="E824" s="124" t="s">
        <v>3</v>
      </c>
      <c r="F824" s="125" t="s">
        <v>1137</v>
      </c>
      <c r="H824" s="126">
        <v>268</v>
      </c>
      <c r="L824" s="123"/>
      <c r="M824" s="127"/>
      <c r="N824" s="128"/>
      <c r="O824" s="128"/>
      <c r="P824" s="128"/>
      <c r="Q824" s="128"/>
      <c r="R824" s="128"/>
      <c r="S824" s="128"/>
      <c r="T824" s="129"/>
      <c r="AT824" s="124" t="s">
        <v>165</v>
      </c>
      <c r="AU824" s="124" t="s">
        <v>78</v>
      </c>
      <c r="AV824" s="10" t="s">
        <v>80</v>
      </c>
      <c r="AW824" s="10" t="s">
        <v>35</v>
      </c>
      <c r="AX824" s="10" t="s">
        <v>78</v>
      </c>
      <c r="AY824" s="124" t="s">
        <v>119</v>
      </c>
    </row>
    <row r="825" spans="2:65" s="11" customFormat="1" x14ac:dyDescent="0.2">
      <c r="B825" s="130"/>
      <c r="D825" s="120" t="s">
        <v>165</v>
      </c>
      <c r="E825" s="131" t="s">
        <v>3</v>
      </c>
      <c r="F825" s="132" t="s">
        <v>1114</v>
      </c>
      <c r="H825" s="131" t="s">
        <v>3</v>
      </c>
      <c r="L825" s="130"/>
      <c r="M825" s="133"/>
      <c r="N825" s="134"/>
      <c r="O825" s="134"/>
      <c r="P825" s="134"/>
      <c r="Q825" s="134"/>
      <c r="R825" s="134"/>
      <c r="S825" s="134"/>
      <c r="T825" s="135"/>
      <c r="AT825" s="131" t="s">
        <v>165</v>
      </c>
      <c r="AU825" s="131" t="s">
        <v>78</v>
      </c>
      <c r="AV825" s="11" t="s">
        <v>78</v>
      </c>
      <c r="AW825" s="11" t="s">
        <v>35</v>
      </c>
      <c r="AX825" s="11" t="s">
        <v>73</v>
      </c>
      <c r="AY825" s="131" t="s">
        <v>119</v>
      </c>
    </row>
    <row r="826" spans="2:65" s="1" customFormat="1" ht="16.5" customHeight="1" x14ac:dyDescent="0.2">
      <c r="B826" s="109"/>
      <c r="C826" s="136" t="s">
        <v>1138</v>
      </c>
      <c r="D826" s="136" t="s">
        <v>272</v>
      </c>
      <c r="E826" s="137" t="s">
        <v>1139</v>
      </c>
      <c r="F826" s="138" t="s">
        <v>1140</v>
      </c>
      <c r="G826" s="139" t="s">
        <v>205</v>
      </c>
      <c r="H826" s="140">
        <v>67</v>
      </c>
      <c r="I826" s="141"/>
      <c r="J826" s="141">
        <f>ROUND(I826*H826,2)</f>
        <v>0</v>
      </c>
      <c r="K826" s="138" t="s">
        <v>3</v>
      </c>
      <c r="L826" s="142"/>
      <c r="M826" s="143" t="s">
        <v>3</v>
      </c>
      <c r="N826" s="144" t="s">
        <v>44</v>
      </c>
      <c r="O826" s="117">
        <v>0</v>
      </c>
      <c r="P826" s="117">
        <f>O826*H826</f>
        <v>0</v>
      </c>
      <c r="Q826" s="117">
        <v>0</v>
      </c>
      <c r="R826" s="117">
        <f>Q826*H826</f>
        <v>0</v>
      </c>
      <c r="S826" s="117">
        <v>0</v>
      </c>
      <c r="T826" s="118">
        <f>S826*H826</f>
        <v>0</v>
      </c>
      <c r="AR826" s="14" t="s">
        <v>153</v>
      </c>
      <c r="AT826" s="14" t="s">
        <v>272</v>
      </c>
      <c r="AU826" s="14" t="s">
        <v>78</v>
      </c>
      <c r="AY826" s="14" t="s">
        <v>119</v>
      </c>
      <c r="BE826" s="119">
        <f>IF(N826="základní",J826,0)</f>
        <v>0</v>
      </c>
      <c r="BF826" s="119">
        <f>IF(N826="snížená",J826,0)</f>
        <v>0</v>
      </c>
      <c r="BG826" s="119">
        <f>IF(N826="zákl. přenesená",J826,0)</f>
        <v>0</v>
      </c>
      <c r="BH826" s="119">
        <f>IF(N826="sníž. přenesená",J826,0)</f>
        <v>0</v>
      </c>
      <c r="BI826" s="119">
        <f>IF(N826="nulová",J826,0)</f>
        <v>0</v>
      </c>
      <c r="BJ826" s="14" t="s">
        <v>78</v>
      </c>
      <c r="BK826" s="119">
        <f>ROUND(I826*H826,2)</f>
        <v>0</v>
      </c>
      <c r="BL826" s="14" t="s">
        <v>134</v>
      </c>
      <c r="BM826" s="14" t="s">
        <v>1141</v>
      </c>
    </row>
    <row r="827" spans="2:65" s="10" customFormat="1" x14ac:dyDescent="0.2">
      <c r="B827" s="123"/>
      <c r="D827" s="120" t="s">
        <v>165</v>
      </c>
      <c r="E827" s="124" t="s">
        <v>3</v>
      </c>
      <c r="F827" s="125" t="s">
        <v>482</v>
      </c>
      <c r="H827" s="126">
        <v>67</v>
      </c>
      <c r="L827" s="123"/>
      <c r="M827" s="127"/>
      <c r="N827" s="128"/>
      <c r="O827" s="128"/>
      <c r="P827" s="128"/>
      <c r="Q827" s="128"/>
      <c r="R827" s="128"/>
      <c r="S827" s="128"/>
      <c r="T827" s="129"/>
      <c r="AT827" s="124" t="s">
        <v>165</v>
      </c>
      <c r="AU827" s="124" t="s">
        <v>78</v>
      </c>
      <c r="AV827" s="10" t="s">
        <v>80</v>
      </c>
      <c r="AW827" s="10" t="s">
        <v>35</v>
      </c>
      <c r="AX827" s="10" t="s">
        <v>78</v>
      </c>
      <c r="AY827" s="124" t="s">
        <v>119</v>
      </c>
    </row>
    <row r="828" spans="2:65" s="11" customFormat="1" x14ac:dyDescent="0.2">
      <c r="B828" s="130"/>
      <c r="D828" s="120" t="s">
        <v>165</v>
      </c>
      <c r="E828" s="131" t="s">
        <v>3</v>
      </c>
      <c r="F828" s="132" t="s">
        <v>1114</v>
      </c>
      <c r="H828" s="131" t="s">
        <v>3</v>
      </c>
      <c r="L828" s="130"/>
      <c r="M828" s="133"/>
      <c r="N828" s="134"/>
      <c r="O828" s="134"/>
      <c r="P828" s="134"/>
      <c r="Q828" s="134"/>
      <c r="R828" s="134"/>
      <c r="S828" s="134"/>
      <c r="T828" s="135"/>
      <c r="AT828" s="131" t="s">
        <v>165</v>
      </c>
      <c r="AU828" s="131" t="s">
        <v>78</v>
      </c>
      <c r="AV828" s="11" t="s">
        <v>78</v>
      </c>
      <c r="AW828" s="11" t="s">
        <v>35</v>
      </c>
      <c r="AX828" s="11" t="s">
        <v>73</v>
      </c>
      <c r="AY828" s="131" t="s">
        <v>119</v>
      </c>
    </row>
    <row r="829" spans="2:65" s="1" customFormat="1" ht="16.5" customHeight="1" x14ac:dyDescent="0.2">
      <c r="B829" s="109"/>
      <c r="C829" s="136" t="s">
        <v>174</v>
      </c>
      <c r="D829" s="136" t="s">
        <v>272</v>
      </c>
      <c r="E829" s="137" t="s">
        <v>1142</v>
      </c>
      <c r="F829" s="138" t="s">
        <v>1143</v>
      </c>
      <c r="G829" s="139" t="s">
        <v>205</v>
      </c>
      <c r="H829" s="140">
        <v>4</v>
      </c>
      <c r="I829" s="141"/>
      <c r="J829" s="141">
        <f>ROUND(I829*H829,2)</f>
        <v>0</v>
      </c>
      <c r="K829" s="138" t="s">
        <v>3</v>
      </c>
      <c r="L829" s="142"/>
      <c r="M829" s="143" t="s">
        <v>3</v>
      </c>
      <c r="N829" s="144" t="s">
        <v>44</v>
      </c>
      <c r="O829" s="117">
        <v>0</v>
      </c>
      <c r="P829" s="117">
        <f>O829*H829</f>
        <v>0</v>
      </c>
      <c r="Q829" s="117">
        <v>0</v>
      </c>
      <c r="R829" s="117">
        <f>Q829*H829</f>
        <v>0</v>
      </c>
      <c r="S829" s="117">
        <v>0</v>
      </c>
      <c r="T829" s="118">
        <f>S829*H829</f>
        <v>0</v>
      </c>
      <c r="AR829" s="14" t="s">
        <v>153</v>
      </c>
      <c r="AT829" s="14" t="s">
        <v>272</v>
      </c>
      <c r="AU829" s="14" t="s">
        <v>78</v>
      </c>
      <c r="AY829" s="14" t="s">
        <v>119</v>
      </c>
      <c r="BE829" s="119">
        <f>IF(N829="základní",J829,0)</f>
        <v>0</v>
      </c>
      <c r="BF829" s="119">
        <f>IF(N829="snížená",J829,0)</f>
        <v>0</v>
      </c>
      <c r="BG829" s="119">
        <f>IF(N829="zákl. přenesená",J829,0)</f>
        <v>0</v>
      </c>
      <c r="BH829" s="119">
        <f>IF(N829="sníž. přenesená",J829,0)</f>
        <v>0</v>
      </c>
      <c r="BI829" s="119">
        <f>IF(N829="nulová",J829,0)</f>
        <v>0</v>
      </c>
      <c r="BJ829" s="14" t="s">
        <v>78</v>
      </c>
      <c r="BK829" s="119">
        <f>ROUND(I829*H829,2)</f>
        <v>0</v>
      </c>
      <c r="BL829" s="14" t="s">
        <v>134</v>
      </c>
      <c r="BM829" s="14" t="s">
        <v>1144</v>
      </c>
    </row>
    <row r="830" spans="2:65" s="10" customFormat="1" x14ac:dyDescent="0.2">
      <c r="B830" s="123"/>
      <c r="D830" s="120" t="s">
        <v>165</v>
      </c>
      <c r="E830" s="124" t="s">
        <v>3</v>
      </c>
      <c r="F830" s="125" t="s">
        <v>134</v>
      </c>
      <c r="H830" s="126">
        <v>4</v>
      </c>
      <c r="L830" s="123"/>
      <c r="M830" s="127"/>
      <c r="N830" s="128"/>
      <c r="O830" s="128"/>
      <c r="P830" s="128"/>
      <c r="Q830" s="128"/>
      <c r="R830" s="128"/>
      <c r="S830" s="128"/>
      <c r="T830" s="129"/>
      <c r="AT830" s="124" t="s">
        <v>165</v>
      </c>
      <c r="AU830" s="124" t="s">
        <v>78</v>
      </c>
      <c r="AV830" s="10" t="s">
        <v>80</v>
      </c>
      <c r="AW830" s="10" t="s">
        <v>35</v>
      </c>
      <c r="AX830" s="10" t="s">
        <v>78</v>
      </c>
      <c r="AY830" s="124" t="s">
        <v>119</v>
      </c>
    </row>
    <row r="831" spans="2:65" s="11" customFormat="1" x14ac:dyDescent="0.2">
      <c r="B831" s="130"/>
      <c r="D831" s="120" t="s">
        <v>165</v>
      </c>
      <c r="E831" s="131" t="s">
        <v>3</v>
      </c>
      <c r="F831" s="132" t="s">
        <v>1114</v>
      </c>
      <c r="H831" s="131" t="s">
        <v>3</v>
      </c>
      <c r="L831" s="130"/>
      <c r="M831" s="133"/>
      <c r="N831" s="134"/>
      <c r="O831" s="134"/>
      <c r="P831" s="134"/>
      <c r="Q831" s="134"/>
      <c r="R831" s="134"/>
      <c r="S831" s="134"/>
      <c r="T831" s="135"/>
      <c r="AT831" s="131" t="s">
        <v>165</v>
      </c>
      <c r="AU831" s="131" t="s">
        <v>78</v>
      </c>
      <c r="AV831" s="11" t="s">
        <v>78</v>
      </c>
      <c r="AW831" s="11" t="s">
        <v>35</v>
      </c>
      <c r="AX831" s="11" t="s">
        <v>73</v>
      </c>
      <c r="AY831" s="131" t="s">
        <v>119</v>
      </c>
    </row>
    <row r="832" spans="2:65" s="1" customFormat="1" ht="16.5" customHeight="1" x14ac:dyDescent="0.2">
      <c r="B832" s="109"/>
      <c r="C832" s="136" t="s">
        <v>1145</v>
      </c>
      <c r="D832" s="136" t="s">
        <v>272</v>
      </c>
      <c r="E832" s="137" t="s">
        <v>1146</v>
      </c>
      <c r="F832" s="138" t="s">
        <v>1147</v>
      </c>
      <c r="G832" s="139" t="s">
        <v>205</v>
      </c>
      <c r="H832" s="140">
        <v>4</v>
      </c>
      <c r="I832" s="141"/>
      <c r="J832" s="141">
        <f>ROUND(I832*H832,2)</f>
        <v>0</v>
      </c>
      <c r="K832" s="138" t="s">
        <v>3</v>
      </c>
      <c r="L832" s="142"/>
      <c r="M832" s="143" t="s">
        <v>3</v>
      </c>
      <c r="N832" s="144" t="s">
        <v>44</v>
      </c>
      <c r="O832" s="117">
        <v>0</v>
      </c>
      <c r="P832" s="117">
        <f>O832*H832</f>
        <v>0</v>
      </c>
      <c r="Q832" s="117">
        <v>0</v>
      </c>
      <c r="R832" s="117">
        <f>Q832*H832</f>
        <v>0</v>
      </c>
      <c r="S832" s="117">
        <v>0</v>
      </c>
      <c r="T832" s="118">
        <f>S832*H832</f>
        <v>0</v>
      </c>
      <c r="AR832" s="14" t="s">
        <v>153</v>
      </c>
      <c r="AT832" s="14" t="s">
        <v>272</v>
      </c>
      <c r="AU832" s="14" t="s">
        <v>78</v>
      </c>
      <c r="AY832" s="14" t="s">
        <v>119</v>
      </c>
      <c r="BE832" s="119">
        <f>IF(N832="základní",J832,0)</f>
        <v>0</v>
      </c>
      <c r="BF832" s="119">
        <f>IF(N832="snížená",J832,0)</f>
        <v>0</v>
      </c>
      <c r="BG832" s="119">
        <f>IF(N832="zákl. přenesená",J832,0)</f>
        <v>0</v>
      </c>
      <c r="BH832" s="119">
        <f>IF(N832="sníž. přenesená",J832,0)</f>
        <v>0</v>
      </c>
      <c r="BI832" s="119">
        <f>IF(N832="nulová",J832,0)</f>
        <v>0</v>
      </c>
      <c r="BJ832" s="14" t="s">
        <v>78</v>
      </c>
      <c r="BK832" s="119">
        <f>ROUND(I832*H832,2)</f>
        <v>0</v>
      </c>
      <c r="BL832" s="14" t="s">
        <v>134</v>
      </c>
      <c r="BM832" s="14" t="s">
        <v>1148</v>
      </c>
    </row>
    <row r="833" spans="2:65" s="10" customFormat="1" x14ac:dyDescent="0.2">
      <c r="B833" s="123"/>
      <c r="D833" s="120" t="s">
        <v>165</v>
      </c>
      <c r="E833" s="124" t="s">
        <v>3</v>
      </c>
      <c r="F833" s="125" t="s">
        <v>134</v>
      </c>
      <c r="H833" s="126">
        <v>4</v>
      </c>
      <c r="L833" s="123"/>
      <c r="M833" s="127"/>
      <c r="N833" s="128"/>
      <c r="O833" s="128"/>
      <c r="P833" s="128"/>
      <c r="Q833" s="128"/>
      <c r="R833" s="128"/>
      <c r="S833" s="128"/>
      <c r="T833" s="129"/>
      <c r="AT833" s="124" t="s">
        <v>165</v>
      </c>
      <c r="AU833" s="124" t="s">
        <v>78</v>
      </c>
      <c r="AV833" s="10" t="s">
        <v>80</v>
      </c>
      <c r="AW833" s="10" t="s">
        <v>35</v>
      </c>
      <c r="AX833" s="10" t="s">
        <v>78</v>
      </c>
      <c r="AY833" s="124" t="s">
        <v>119</v>
      </c>
    </row>
    <row r="834" spans="2:65" s="11" customFormat="1" x14ac:dyDescent="0.2">
      <c r="B834" s="130"/>
      <c r="D834" s="120" t="s">
        <v>165</v>
      </c>
      <c r="E834" s="131" t="s">
        <v>3</v>
      </c>
      <c r="F834" s="132" t="s">
        <v>1114</v>
      </c>
      <c r="H834" s="131" t="s">
        <v>3</v>
      </c>
      <c r="L834" s="130"/>
      <c r="M834" s="133"/>
      <c r="N834" s="134"/>
      <c r="O834" s="134"/>
      <c r="P834" s="134"/>
      <c r="Q834" s="134"/>
      <c r="R834" s="134"/>
      <c r="S834" s="134"/>
      <c r="T834" s="135"/>
      <c r="AT834" s="131" t="s">
        <v>165</v>
      </c>
      <c r="AU834" s="131" t="s">
        <v>78</v>
      </c>
      <c r="AV834" s="11" t="s">
        <v>78</v>
      </c>
      <c r="AW834" s="11" t="s">
        <v>35</v>
      </c>
      <c r="AX834" s="11" t="s">
        <v>73</v>
      </c>
      <c r="AY834" s="131" t="s">
        <v>119</v>
      </c>
    </row>
    <row r="835" spans="2:65" s="1" customFormat="1" ht="16.5" customHeight="1" x14ac:dyDescent="0.2">
      <c r="B835" s="109"/>
      <c r="C835" s="136" t="s">
        <v>1149</v>
      </c>
      <c r="D835" s="136" t="s">
        <v>272</v>
      </c>
      <c r="E835" s="137" t="s">
        <v>1150</v>
      </c>
      <c r="F835" s="138" t="s">
        <v>1151</v>
      </c>
      <c r="G835" s="139" t="s">
        <v>205</v>
      </c>
      <c r="H835" s="140">
        <v>4</v>
      </c>
      <c r="I835" s="141"/>
      <c r="J835" s="141">
        <f>ROUND(I835*H835,2)</f>
        <v>0</v>
      </c>
      <c r="K835" s="138" t="s">
        <v>3</v>
      </c>
      <c r="L835" s="142"/>
      <c r="M835" s="143" t="s">
        <v>3</v>
      </c>
      <c r="N835" s="144" t="s">
        <v>44</v>
      </c>
      <c r="O835" s="117">
        <v>0</v>
      </c>
      <c r="P835" s="117">
        <f>O835*H835</f>
        <v>0</v>
      </c>
      <c r="Q835" s="117">
        <v>0</v>
      </c>
      <c r="R835" s="117">
        <f>Q835*H835</f>
        <v>0</v>
      </c>
      <c r="S835" s="117">
        <v>0</v>
      </c>
      <c r="T835" s="118">
        <f>S835*H835</f>
        <v>0</v>
      </c>
      <c r="AR835" s="14" t="s">
        <v>153</v>
      </c>
      <c r="AT835" s="14" t="s">
        <v>272</v>
      </c>
      <c r="AU835" s="14" t="s">
        <v>78</v>
      </c>
      <c r="AY835" s="14" t="s">
        <v>119</v>
      </c>
      <c r="BE835" s="119">
        <f>IF(N835="základní",J835,0)</f>
        <v>0</v>
      </c>
      <c r="BF835" s="119">
        <f>IF(N835="snížená",J835,0)</f>
        <v>0</v>
      </c>
      <c r="BG835" s="119">
        <f>IF(N835="zákl. přenesená",J835,0)</f>
        <v>0</v>
      </c>
      <c r="BH835" s="119">
        <f>IF(N835="sníž. přenesená",J835,0)</f>
        <v>0</v>
      </c>
      <c r="BI835" s="119">
        <f>IF(N835="nulová",J835,0)</f>
        <v>0</v>
      </c>
      <c r="BJ835" s="14" t="s">
        <v>78</v>
      </c>
      <c r="BK835" s="119">
        <f>ROUND(I835*H835,2)</f>
        <v>0</v>
      </c>
      <c r="BL835" s="14" t="s">
        <v>134</v>
      </c>
      <c r="BM835" s="14" t="s">
        <v>1152</v>
      </c>
    </row>
    <row r="836" spans="2:65" s="10" customFormat="1" x14ac:dyDescent="0.2">
      <c r="B836" s="123"/>
      <c r="D836" s="120" t="s">
        <v>165</v>
      </c>
      <c r="E836" s="124" t="s">
        <v>3</v>
      </c>
      <c r="F836" s="125" t="s">
        <v>134</v>
      </c>
      <c r="H836" s="126">
        <v>4</v>
      </c>
      <c r="L836" s="123"/>
      <c r="M836" s="127"/>
      <c r="N836" s="128"/>
      <c r="O836" s="128"/>
      <c r="P836" s="128"/>
      <c r="Q836" s="128"/>
      <c r="R836" s="128"/>
      <c r="S836" s="128"/>
      <c r="T836" s="129"/>
      <c r="AT836" s="124" t="s">
        <v>165</v>
      </c>
      <c r="AU836" s="124" t="s">
        <v>78</v>
      </c>
      <c r="AV836" s="10" t="s">
        <v>80</v>
      </c>
      <c r="AW836" s="10" t="s">
        <v>35</v>
      </c>
      <c r="AX836" s="10" t="s">
        <v>78</v>
      </c>
      <c r="AY836" s="124" t="s">
        <v>119</v>
      </c>
    </row>
    <row r="837" spans="2:65" s="11" customFormat="1" x14ac:dyDescent="0.2">
      <c r="B837" s="130"/>
      <c r="D837" s="120" t="s">
        <v>165</v>
      </c>
      <c r="E837" s="131" t="s">
        <v>3</v>
      </c>
      <c r="F837" s="132" t="s">
        <v>1114</v>
      </c>
      <c r="H837" s="131" t="s">
        <v>3</v>
      </c>
      <c r="L837" s="130"/>
      <c r="M837" s="133"/>
      <c r="N837" s="134"/>
      <c r="O837" s="134"/>
      <c r="P837" s="134"/>
      <c r="Q837" s="134"/>
      <c r="R837" s="134"/>
      <c r="S837" s="134"/>
      <c r="T837" s="135"/>
      <c r="AT837" s="131" t="s">
        <v>165</v>
      </c>
      <c r="AU837" s="131" t="s">
        <v>78</v>
      </c>
      <c r="AV837" s="11" t="s">
        <v>78</v>
      </c>
      <c r="AW837" s="11" t="s">
        <v>35</v>
      </c>
      <c r="AX837" s="11" t="s">
        <v>73</v>
      </c>
      <c r="AY837" s="131" t="s">
        <v>119</v>
      </c>
    </row>
    <row r="838" spans="2:65" s="1" customFormat="1" ht="16.5" customHeight="1" x14ac:dyDescent="0.2">
      <c r="B838" s="109"/>
      <c r="C838" s="136" t="s">
        <v>1153</v>
      </c>
      <c r="D838" s="136" t="s">
        <v>272</v>
      </c>
      <c r="E838" s="137" t="s">
        <v>1154</v>
      </c>
      <c r="F838" s="138" t="s">
        <v>1155</v>
      </c>
      <c r="G838" s="139" t="s">
        <v>205</v>
      </c>
      <c r="H838" s="140">
        <v>12</v>
      </c>
      <c r="I838" s="141"/>
      <c r="J838" s="141">
        <f>ROUND(I838*H838,2)</f>
        <v>0</v>
      </c>
      <c r="K838" s="138" t="s">
        <v>3</v>
      </c>
      <c r="L838" s="142"/>
      <c r="M838" s="143" t="s">
        <v>3</v>
      </c>
      <c r="N838" s="144" t="s">
        <v>44</v>
      </c>
      <c r="O838" s="117">
        <v>0</v>
      </c>
      <c r="P838" s="117">
        <f>O838*H838</f>
        <v>0</v>
      </c>
      <c r="Q838" s="117">
        <v>0</v>
      </c>
      <c r="R838" s="117">
        <f>Q838*H838</f>
        <v>0</v>
      </c>
      <c r="S838" s="117">
        <v>0</v>
      </c>
      <c r="T838" s="118">
        <f>S838*H838</f>
        <v>0</v>
      </c>
      <c r="AR838" s="14" t="s">
        <v>153</v>
      </c>
      <c r="AT838" s="14" t="s">
        <v>272</v>
      </c>
      <c r="AU838" s="14" t="s">
        <v>78</v>
      </c>
      <c r="AY838" s="14" t="s">
        <v>119</v>
      </c>
      <c r="BE838" s="119">
        <f>IF(N838="základní",J838,0)</f>
        <v>0</v>
      </c>
      <c r="BF838" s="119">
        <f>IF(N838="snížená",J838,0)</f>
        <v>0</v>
      </c>
      <c r="BG838" s="119">
        <f>IF(N838="zákl. přenesená",J838,0)</f>
        <v>0</v>
      </c>
      <c r="BH838" s="119">
        <f>IF(N838="sníž. přenesená",J838,0)</f>
        <v>0</v>
      </c>
      <c r="BI838" s="119">
        <f>IF(N838="nulová",J838,0)</f>
        <v>0</v>
      </c>
      <c r="BJ838" s="14" t="s">
        <v>78</v>
      </c>
      <c r="BK838" s="119">
        <f>ROUND(I838*H838,2)</f>
        <v>0</v>
      </c>
      <c r="BL838" s="14" t="s">
        <v>134</v>
      </c>
      <c r="BM838" s="14" t="s">
        <v>1156</v>
      </c>
    </row>
    <row r="839" spans="2:65" s="10" customFormat="1" x14ac:dyDescent="0.2">
      <c r="B839" s="123"/>
      <c r="D839" s="120" t="s">
        <v>165</v>
      </c>
      <c r="E839" s="124" t="s">
        <v>3</v>
      </c>
      <c r="F839" s="125" t="s">
        <v>180</v>
      </c>
      <c r="H839" s="126">
        <v>12</v>
      </c>
      <c r="L839" s="123"/>
      <c r="M839" s="127"/>
      <c r="N839" s="128"/>
      <c r="O839" s="128"/>
      <c r="P839" s="128"/>
      <c r="Q839" s="128"/>
      <c r="R839" s="128"/>
      <c r="S839" s="128"/>
      <c r="T839" s="129"/>
      <c r="AT839" s="124" t="s">
        <v>165</v>
      </c>
      <c r="AU839" s="124" t="s">
        <v>78</v>
      </c>
      <c r="AV839" s="10" t="s">
        <v>80</v>
      </c>
      <c r="AW839" s="10" t="s">
        <v>35</v>
      </c>
      <c r="AX839" s="10" t="s">
        <v>78</v>
      </c>
      <c r="AY839" s="124" t="s">
        <v>119</v>
      </c>
    </row>
    <row r="840" spans="2:65" s="11" customFormat="1" x14ac:dyDescent="0.2">
      <c r="B840" s="130"/>
      <c r="D840" s="120" t="s">
        <v>165</v>
      </c>
      <c r="E840" s="131" t="s">
        <v>3</v>
      </c>
      <c r="F840" s="132" t="s">
        <v>1114</v>
      </c>
      <c r="H840" s="131" t="s">
        <v>3</v>
      </c>
      <c r="L840" s="130"/>
      <c r="M840" s="133"/>
      <c r="N840" s="134"/>
      <c r="O840" s="134"/>
      <c r="P840" s="134"/>
      <c r="Q840" s="134"/>
      <c r="R840" s="134"/>
      <c r="S840" s="134"/>
      <c r="T840" s="135"/>
      <c r="AT840" s="131" t="s">
        <v>165</v>
      </c>
      <c r="AU840" s="131" t="s">
        <v>78</v>
      </c>
      <c r="AV840" s="11" t="s">
        <v>78</v>
      </c>
      <c r="AW840" s="11" t="s">
        <v>35</v>
      </c>
      <c r="AX840" s="11" t="s">
        <v>73</v>
      </c>
      <c r="AY840" s="131" t="s">
        <v>119</v>
      </c>
    </row>
    <row r="841" spans="2:65" s="1" customFormat="1" ht="16.5" customHeight="1" x14ac:dyDescent="0.2">
      <c r="B841" s="109"/>
      <c r="C841" s="136" t="s">
        <v>1157</v>
      </c>
      <c r="D841" s="136" t="s">
        <v>272</v>
      </c>
      <c r="E841" s="137" t="s">
        <v>1158</v>
      </c>
      <c r="F841" s="138" t="s">
        <v>1159</v>
      </c>
      <c r="G841" s="139" t="s">
        <v>205</v>
      </c>
      <c r="H841" s="140">
        <v>12</v>
      </c>
      <c r="I841" s="141"/>
      <c r="J841" s="141">
        <f>ROUND(I841*H841,2)</f>
        <v>0</v>
      </c>
      <c r="K841" s="138" t="s">
        <v>3</v>
      </c>
      <c r="L841" s="142"/>
      <c r="M841" s="143" t="s">
        <v>3</v>
      </c>
      <c r="N841" s="144" t="s">
        <v>44</v>
      </c>
      <c r="O841" s="117">
        <v>0</v>
      </c>
      <c r="P841" s="117">
        <f>O841*H841</f>
        <v>0</v>
      </c>
      <c r="Q841" s="117">
        <v>0</v>
      </c>
      <c r="R841" s="117">
        <f>Q841*H841</f>
        <v>0</v>
      </c>
      <c r="S841" s="117">
        <v>0</v>
      </c>
      <c r="T841" s="118">
        <f>S841*H841</f>
        <v>0</v>
      </c>
      <c r="AR841" s="14" t="s">
        <v>153</v>
      </c>
      <c r="AT841" s="14" t="s">
        <v>272</v>
      </c>
      <c r="AU841" s="14" t="s">
        <v>78</v>
      </c>
      <c r="AY841" s="14" t="s">
        <v>119</v>
      </c>
      <c r="BE841" s="119">
        <f>IF(N841="základní",J841,0)</f>
        <v>0</v>
      </c>
      <c r="BF841" s="119">
        <f>IF(N841="snížená",J841,0)</f>
        <v>0</v>
      </c>
      <c r="BG841" s="119">
        <f>IF(N841="zákl. přenesená",J841,0)</f>
        <v>0</v>
      </c>
      <c r="BH841" s="119">
        <f>IF(N841="sníž. přenesená",J841,0)</f>
        <v>0</v>
      </c>
      <c r="BI841" s="119">
        <f>IF(N841="nulová",J841,0)</f>
        <v>0</v>
      </c>
      <c r="BJ841" s="14" t="s">
        <v>78</v>
      </c>
      <c r="BK841" s="119">
        <f>ROUND(I841*H841,2)</f>
        <v>0</v>
      </c>
      <c r="BL841" s="14" t="s">
        <v>134</v>
      </c>
      <c r="BM841" s="14" t="s">
        <v>1160</v>
      </c>
    </row>
    <row r="842" spans="2:65" s="10" customFormat="1" x14ac:dyDescent="0.2">
      <c r="B842" s="123"/>
      <c r="D842" s="120" t="s">
        <v>165</v>
      </c>
      <c r="E842" s="124" t="s">
        <v>3</v>
      </c>
      <c r="F842" s="125" t="s">
        <v>180</v>
      </c>
      <c r="H842" s="126">
        <v>12</v>
      </c>
      <c r="L842" s="123"/>
      <c r="M842" s="127"/>
      <c r="N842" s="128"/>
      <c r="O842" s="128"/>
      <c r="P842" s="128"/>
      <c r="Q842" s="128"/>
      <c r="R842" s="128"/>
      <c r="S842" s="128"/>
      <c r="T842" s="129"/>
      <c r="AT842" s="124" t="s">
        <v>165</v>
      </c>
      <c r="AU842" s="124" t="s">
        <v>78</v>
      </c>
      <c r="AV842" s="10" t="s">
        <v>80</v>
      </c>
      <c r="AW842" s="10" t="s">
        <v>35</v>
      </c>
      <c r="AX842" s="10" t="s">
        <v>78</v>
      </c>
      <c r="AY842" s="124" t="s">
        <v>119</v>
      </c>
    </row>
    <row r="843" spans="2:65" s="11" customFormat="1" x14ac:dyDescent="0.2">
      <c r="B843" s="130"/>
      <c r="D843" s="120" t="s">
        <v>165</v>
      </c>
      <c r="E843" s="131" t="s">
        <v>3</v>
      </c>
      <c r="F843" s="132" t="s">
        <v>1114</v>
      </c>
      <c r="H843" s="131" t="s">
        <v>3</v>
      </c>
      <c r="L843" s="130"/>
      <c r="M843" s="133"/>
      <c r="N843" s="134"/>
      <c r="O843" s="134"/>
      <c r="P843" s="134"/>
      <c r="Q843" s="134"/>
      <c r="R843" s="134"/>
      <c r="S843" s="134"/>
      <c r="T843" s="135"/>
      <c r="AT843" s="131" t="s">
        <v>165</v>
      </c>
      <c r="AU843" s="131" t="s">
        <v>78</v>
      </c>
      <c r="AV843" s="11" t="s">
        <v>78</v>
      </c>
      <c r="AW843" s="11" t="s">
        <v>35</v>
      </c>
      <c r="AX843" s="11" t="s">
        <v>73</v>
      </c>
      <c r="AY843" s="131" t="s">
        <v>119</v>
      </c>
    </row>
    <row r="844" spans="2:65" s="1" customFormat="1" ht="16.5" customHeight="1" x14ac:dyDescent="0.2">
      <c r="B844" s="109"/>
      <c r="C844" s="136" t="s">
        <v>1161</v>
      </c>
      <c r="D844" s="136" t="s">
        <v>272</v>
      </c>
      <c r="E844" s="137" t="s">
        <v>1162</v>
      </c>
      <c r="F844" s="138" t="s">
        <v>1163</v>
      </c>
      <c r="G844" s="139" t="s">
        <v>205</v>
      </c>
      <c r="H844" s="140">
        <v>12</v>
      </c>
      <c r="I844" s="141"/>
      <c r="J844" s="141">
        <f>ROUND(I844*H844,2)</f>
        <v>0</v>
      </c>
      <c r="K844" s="138" t="s">
        <v>3</v>
      </c>
      <c r="L844" s="142"/>
      <c r="M844" s="143" t="s">
        <v>3</v>
      </c>
      <c r="N844" s="144" t="s">
        <v>44</v>
      </c>
      <c r="O844" s="117">
        <v>0</v>
      </c>
      <c r="P844" s="117">
        <f>O844*H844</f>
        <v>0</v>
      </c>
      <c r="Q844" s="117">
        <v>0</v>
      </c>
      <c r="R844" s="117">
        <f>Q844*H844</f>
        <v>0</v>
      </c>
      <c r="S844" s="117">
        <v>0</v>
      </c>
      <c r="T844" s="118">
        <f>S844*H844</f>
        <v>0</v>
      </c>
      <c r="AR844" s="14" t="s">
        <v>153</v>
      </c>
      <c r="AT844" s="14" t="s">
        <v>272</v>
      </c>
      <c r="AU844" s="14" t="s">
        <v>78</v>
      </c>
      <c r="AY844" s="14" t="s">
        <v>119</v>
      </c>
      <c r="BE844" s="119">
        <f>IF(N844="základní",J844,0)</f>
        <v>0</v>
      </c>
      <c r="BF844" s="119">
        <f>IF(N844="snížená",J844,0)</f>
        <v>0</v>
      </c>
      <c r="BG844" s="119">
        <f>IF(N844="zákl. přenesená",J844,0)</f>
        <v>0</v>
      </c>
      <c r="BH844" s="119">
        <f>IF(N844="sníž. přenesená",J844,0)</f>
        <v>0</v>
      </c>
      <c r="BI844" s="119">
        <f>IF(N844="nulová",J844,0)</f>
        <v>0</v>
      </c>
      <c r="BJ844" s="14" t="s">
        <v>78</v>
      </c>
      <c r="BK844" s="119">
        <f>ROUND(I844*H844,2)</f>
        <v>0</v>
      </c>
      <c r="BL844" s="14" t="s">
        <v>134</v>
      </c>
      <c r="BM844" s="14" t="s">
        <v>1164</v>
      </c>
    </row>
    <row r="845" spans="2:65" s="10" customFormat="1" x14ac:dyDescent="0.2">
      <c r="B845" s="123"/>
      <c r="D845" s="120" t="s">
        <v>165</v>
      </c>
      <c r="E845" s="124" t="s">
        <v>3</v>
      </c>
      <c r="F845" s="125" t="s">
        <v>180</v>
      </c>
      <c r="H845" s="126">
        <v>12</v>
      </c>
      <c r="L845" s="123"/>
      <c r="M845" s="127"/>
      <c r="N845" s="128"/>
      <c r="O845" s="128"/>
      <c r="P845" s="128"/>
      <c r="Q845" s="128"/>
      <c r="R845" s="128"/>
      <c r="S845" s="128"/>
      <c r="T845" s="129"/>
      <c r="AT845" s="124" t="s">
        <v>165</v>
      </c>
      <c r="AU845" s="124" t="s">
        <v>78</v>
      </c>
      <c r="AV845" s="10" t="s">
        <v>80</v>
      </c>
      <c r="AW845" s="10" t="s">
        <v>35</v>
      </c>
      <c r="AX845" s="10" t="s">
        <v>78</v>
      </c>
      <c r="AY845" s="124" t="s">
        <v>119</v>
      </c>
    </row>
    <row r="846" spans="2:65" s="11" customFormat="1" x14ac:dyDescent="0.2">
      <c r="B846" s="130"/>
      <c r="D846" s="120" t="s">
        <v>165</v>
      </c>
      <c r="E846" s="131" t="s">
        <v>3</v>
      </c>
      <c r="F846" s="132" t="s">
        <v>1114</v>
      </c>
      <c r="H846" s="131" t="s">
        <v>3</v>
      </c>
      <c r="L846" s="130"/>
      <c r="M846" s="133"/>
      <c r="N846" s="134"/>
      <c r="O846" s="134"/>
      <c r="P846" s="134"/>
      <c r="Q846" s="134"/>
      <c r="R846" s="134"/>
      <c r="S846" s="134"/>
      <c r="T846" s="135"/>
      <c r="AT846" s="131" t="s">
        <v>165</v>
      </c>
      <c r="AU846" s="131" t="s">
        <v>78</v>
      </c>
      <c r="AV846" s="11" t="s">
        <v>78</v>
      </c>
      <c r="AW846" s="11" t="s">
        <v>35</v>
      </c>
      <c r="AX846" s="11" t="s">
        <v>73</v>
      </c>
      <c r="AY846" s="131" t="s">
        <v>119</v>
      </c>
    </row>
    <row r="847" spans="2:65" s="1" customFormat="1" ht="16.5" customHeight="1" x14ac:dyDescent="0.2">
      <c r="B847" s="109"/>
      <c r="C847" s="136" t="s">
        <v>1165</v>
      </c>
      <c r="D847" s="136" t="s">
        <v>272</v>
      </c>
      <c r="E847" s="137" t="s">
        <v>1166</v>
      </c>
      <c r="F847" s="138" t="s">
        <v>1167</v>
      </c>
      <c r="G847" s="139" t="s">
        <v>205</v>
      </c>
      <c r="H847" s="140">
        <v>12</v>
      </c>
      <c r="I847" s="141"/>
      <c r="J847" s="141">
        <f>ROUND(I847*H847,2)</f>
        <v>0</v>
      </c>
      <c r="K847" s="138" t="s">
        <v>3</v>
      </c>
      <c r="L847" s="142"/>
      <c r="M847" s="143" t="s">
        <v>3</v>
      </c>
      <c r="N847" s="144" t="s">
        <v>44</v>
      </c>
      <c r="O847" s="117">
        <v>0</v>
      </c>
      <c r="P847" s="117">
        <f>O847*H847</f>
        <v>0</v>
      </c>
      <c r="Q847" s="117">
        <v>0</v>
      </c>
      <c r="R847" s="117">
        <f>Q847*H847</f>
        <v>0</v>
      </c>
      <c r="S847" s="117">
        <v>0</v>
      </c>
      <c r="T847" s="118">
        <f>S847*H847</f>
        <v>0</v>
      </c>
      <c r="AR847" s="14" t="s">
        <v>153</v>
      </c>
      <c r="AT847" s="14" t="s">
        <v>272</v>
      </c>
      <c r="AU847" s="14" t="s">
        <v>78</v>
      </c>
      <c r="AY847" s="14" t="s">
        <v>119</v>
      </c>
      <c r="BE847" s="119">
        <f>IF(N847="základní",J847,0)</f>
        <v>0</v>
      </c>
      <c r="BF847" s="119">
        <f>IF(N847="snížená",J847,0)</f>
        <v>0</v>
      </c>
      <c r="BG847" s="119">
        <f>IF(N847="zákl. přenesená",J847,0)</f>
        <v>0</v>
      </c>
      <c r="BH847" s="119">
        <f>IF(N847="sníž. přenesená",J847,0)</f>
        <v>0</v>
      </c>
      <c r="BI847" s="119">
        <f>IF(N847="nulová",J847,0)</f>
        <v>0</v>
      </c>
      <c r="BJ847" s="14" t="s">
        <v>78</v>
      </c>
      <c r="BK847" s="119">
        <f>ROUND(I847*H847,2)</f>
        <v>0</v>
      </c>
      <c r="BL847" s="14" t="s">
        <v>134</v>
      </c>
      <c r="BM847" s="14" t="s">
        <v>1168</v>
      </c>
    </row>
    <row r="848" spans="2:65" s="10" customFormat="1" x14ac:dyDescent="0.2">
      <c r="B848" s="123"/>
      <c r="D848" s="120" t="s">
        <v>165</v>
      </c>
      <c r="E848" s="124" t="s">
        <v>3</v>
      </c>
      <c r="F848" s="125" t="s">
        <v>180</v>
      </c>
      <c r="H848" s="126">
        <v>12</v>
      </c>
      <c r="L848" s="123"/>
      <c r="M848" s="127"/>
      <c r="N848" s="128"/>
      <c r="O848" s="128"/>
      <c r="P848" s="128"/>
      <c r="Q848" s="128"/>
      <c r="R848" s="128"/>
      <c r="S848" s="128"/>
      <c r="T848" s="129"/>
      <c r="AT848" s="124" t="s">
        <v>165</v>
      </c>
      <c r="AU848" s="124" t="s">
        <v>78</v>
      </c>
      <c r="AV848" s="10" t="s">
        <v>80</v>
      </c>
      <c r="AW848" s="10" t="s">
        <v>35</v>
      </c>
      <c r="AX848" s="10" t="s">
        <v>78</v>
      </c>
      <c r="AY848" s="124" t="s">
        <v>119</v>
      </c>
    </row>
    <row r="849" spans="2:65" s="11" customFormat="1" x14ac:dyDescent="0.2">
      <c r="B849" s="130"/>
      <c r="D849" s="120" t="s">
        <v>165</v>
      </c>
      <c r="E849" s="131" t="s">
        <v>3</v>
      </c>
      <c r="F849" s="132" t="s">
        <v>1114</v>
      </c>
      <c r="H849" s="131" t="s">
        <v>3</v>
      </c>
      <c r="L849" s="130"/>
      <c r="M849" s="133"/>
      <c r="N849" s="134"/>
      <c r="O849" s="134"/>
      <c r="P849" s="134"/>
      <c r="Q849" s="134"/>
      <c r="R849" s="134"/>
      <c r="S849" s="134"/>
      <c r="T849" s="135"/>
      <c r="AT849" s="131" t="s">
        <v>165</v>
      </c>
      <c r="AU849" s="131" t="s">
        <v>78</v>
      </c>
      <c r="AV849" s="11" t="s">
        <v>78</v>
      </c>
      <c r="AW849" s="11" t="s">
        <v>35</v>
      </c>
      <c r="AX849" s="11" t="s">
        <v>73</v>
      </c>
      <c r="AY849" s="131" t="s">
        <v>119</v>
      </c>
    </row>
    <row r="850" spans="2:65" s="1" customFormat="1" ht="16.5" customHeight="1" x14ac:dyDescent="0.2">
      <c r="B850" s="109"/>
      <c r="C850" s="136" t="s">
        <v>486</v>
      </c>
      <c r="D850" s="136" t="s">
        <v>272</v>
      </c>
      <c r="E850" s="137" t="s">
        <v>1169</v>
      </c>
      <c r="F850" s="138" t="s">
        <v>1170</v>
      </c>
      <c r="G850" s="139" t="s">
        <v>205</v>
      </c>
      <c r="H850" s="140">
        <v>24</v>
      </c>
      <c r="I850" s="141"/>
      <c r="J850" s="141">
        <f>ROUND(I850*H850,2)</f>
        <v>0</v>
      </c>
      <c r="K850" s="138" t="s">
        <v>3</v>
      </c>
      <c r="L850" s="142"/>
      <c r="M850" s="143" t="s">
        <v>3</v>
      </c>
      <c r="N850" s="144" t="s">
        <v>44</v>
      </c>
      <c r="O850" s="117">
        <v>0</v>
      </c>
      <c r="P850" s="117">
        <f>O850*H850</f>
        <v>0</v>
      </c>
      <c r="Q850" s="117">
        <v>0</v>
      </c>
      <c r="R850" s="117">
        <f>Q850*H850</f>
        <v>0</v>
      </c>
      <c r="S850" s="117">
        <v>0</v>
      </c>
      <c r="T850" s="118">
        <f>S850*H850</f>
        <v>0</v>
      </c>
      <c r="AR850" s="14" t="s">
        <v>153</v>
      </c>
      <c r="AT850" s="14" t="s">
        <v>272</v>
      </c>
      <c r="AU850" s="14" t="s">
        <v>78</v>
      </c>
      <c r="AY850" s="14" t="s">
        <v>119</v>
      </c>
      <c r="BE850" s="119">
        <f>IF(N850="základní",J850,0)</f>
        <v>0</v>
      </c>
      <c r="BF850" s="119">
        <f>IF(N850="snížená",J850,0)</f>
        <v>0</v>
      </c>
      <c r="BG850" s="119">
        <f>IF(N850="zákl. přenesená",J850,0)</f>
        <v>0</v>
      </c>
      <c r="BH850" s="119">
        <f>IF(N850="sníž. přenesená",J850,0)</f>
        <v>0</v>
      </c>
      <c r="BI850" s="119">
        <f>IF(N850="nulová",J850,0)</f>
        <v>0</v>
      </c>
      <c r="BJ850" s="14" t="s">
        <v>78</v>
      </c>
      <c r="BK850" s="119">
        <f>ROUND(I850*H850,2)</f>
        <v>0</v>
      </c>
      <c r="BL850" s="14" t="s">
        <v>134</v>
      </c>
      <c r="BM850" s="14" t="s">
        <v>1171</v>
      </c>
    </row>
    <row r="851" spans="2:65" s="10" customFormat="1" x14ac:dyDescent="0.2">
      <c r="B851" s="123"/>
      <c r="D851" s="120" t="s">
        <v>165</v>
      </c>
      <c r="E851" s="124" t="s">
        <v>3</v>
      </c>
      <c r="F851" s="125" t="s">
        <v>247</v>
      </c>
      <c r="H851" s="126">
        <v>24</v>
      </c>
      <c r="L851" s="123"/>
      <c r="M851" s="127"/>
      <c r="N851" s="128"/>
      <c r="O851" s="128"/>
      <c r="P851" s="128"/>
      <c r="Q851" s="128"/>
      <c r="R851" s="128"/>
      <c r="S851" s="128"/>
      <c r="T851" s="129"/>
      <c r="AT851" s="124" t="s">
        <v>165</v>
      </c>
      <c r="AU851" s="124" t="s">
        <v>78</v>
      </c>
      <c r="AV851" s="10" t="s">
        <v>80</v>
      </c>
      <c r="AW851" s="10" t="s">
        <v>35</v>
      </c>
      <c r="AX851" s="10" t="s">
        <v>78</v>
      </c>
      <c r="AY851" s="124" t="s">
        <v>119</v>
      </c>
    </row>
    <row r="852" spans="2:65" s="11" customFormat="1" x14ac:dyDescent="0.2">
      <c r="B852" s="130"/>
      <c r="D852" s="120" t="s">
        <v>165</v>
      </c>
      <c r="E852" s="131" t="s">
        <v>3</v>
      </c>
      <c r="F852" s="132" t="s">
        <v>1114</v>
      </c>
      <c r="H852" s="131" t="s">
        <v>3</v>
      </c>
      <c r="L852" s="130"/>
      <c r="M852" s="133"/>
      <c r="N852" s="134"/>
      <c r="O852" s="134"/>
      <c r="P852" s="134"/>
      <c r="Q852" s="134"/>
      <c r="R852" s="134"/>
      <c r="S852" s="134"/>
      <c r="T852" s="135"/>
      <c r="AT852" s="131" t="s">
        <v>165</v>
      </c>
      <c r="AU852" s="131" t="s">
        <v>78</v>
      </c>
      <c r="AV852" s="11" t="s">
        <v>78</v>
      </c>
      <c r="AW852" s="11" t="s">
        <v>35</v>
      </c>
      <c r="AX852" s="11" t="s">
        <v>73</v>
      </c>
      <c r="AY852" s="131" t="s">
        <v>119</v>
      </c>
    </row>
    <row r="853" spans="2:65" s="1" customFormat="1" ht="16.5" customHeight="1" x14ac:dyDescent="0.2">
      <c r="B853" s="109"/>
      <c r="C853" s="136" t="s">
        <v>1172</v>
      </c>
      <c r="D853" s="136" t="s">
        <v>272</v>
      </c>
      <c r="E853" s="137" t="s">
        <v>1173</v>
      </c>
      <c r="F853" s="138" t="s">
        <v>1174</v>
      </c>
      <c r="G853" s="139" t="s">
        <v>205</v>
      </c>
      <c r="H853" s="140">
        <v>330</v>
      </c>
      <c r="I853" s="141"/>
      <c r="J853" s="141">
        <f>ROUND(I853*H853,2)</f>
        <v>0</v>
      </c>
      <c r="K853" s="138" t="s">
        <v>3</v>
      </c>
      <c r="L853" s="142"/>
      <c r="M853" s="143" t="s">
        <v>3</v>
      </c>
      <c r="N853" s="144" t="s">
        <v>44</v>
      </c>
      <c r="O853" s="117">
        <v>0</v>
      </c>
      <c r="P853" s="117">
        <f>O853*H853</f>
        <v>0</v>
      </c>
      <c r="Q853" s="117">
        <v>0</v>
      </c>
      <c r="R853" s="117">
        <f>Q853*H853</f>
        <v>0</v>
      </c>
      <c r="S853" s="117">
        <v>0</v>
      </c>
      <c r="T853" s="118">
        <f>S853*H853</f>
        <v>0</v>
      </c>
      <c r="AR853" s="14" t="s">
        <v>153</v>
      </c>
      <c r="AT853" s="14" t="s">
        <v>272</v>
      </c>
      <c r="AU853" s="14" t="s">
        <v>78</v>
      </c>
      <c r="AY853" s="14" t="s">
        <v>119</v>
      </c>
      <c r="BE853" s="119">
        <f>IF(N853="základní",J853,0)</f>
        <v>0</v>
      </c>
      <c r="BF853" s="119">
        <f>IF(N853="snížená",J853,0)</f>
        <v>0</v>
      </c>
      <c r="BG853" s="119">
        <f>IF(N853="zákl. přenesená",J853,0)</f>
        <v>0</v>
      </c>
      <c r="BH853" s="119">
        <f>IF(N853="sníž. přenesená",J853,0)</f>
        <v>0</v>
      </c>
      <c r="BI853" s="119">
        <f>IF(N853="nulová",J853,0)</f>
        <v>0</v>
      </c>
      <c r="BJ853" s="14" t="s">
        <v>78</v>
      </c>
      <c r="BK853" s="119">
        <f>ROUND(I853*H853,2)</f>
        <v>0</v>
      </c>
      <c r="BL853" s="14" t="s">
        <v>134</v>
      </c>
      <c r="BM853" s="14" t="s">
        <v>1175</v>
      </c>
    </row>
    <row r="854" spans="2:65" s="10" customFormat="1" x14ac:dyDescent="0.2">
      <c r="B854" s="123"/>
      <c r="D854" s="120" t="s">
        <v>165</v>
      </c>
      <c r="E854" s="124" t="s">
        <v>3</v>
      </c>
      <c r="F854" s="125" t="s">
        <v>553</v>
      </c>
      <c r="H854" s="126">
        <v>330</v>
      </c>
      <c r="L854" s="123"/>
      <c r="M854" s="127"/>
      <c r="N854" s="128"/>
      <c r="O854" s="128"/>
      <c r="P854" s="128"/>
      <c r="Q854" s="128"/>
      <c r="R854" s="128"/>
      <c r="S854" s="128"/>
      <c r="T854" s="129"/>
      <c r="AT854" s="124" t="s">
        <v>165</v>
      </c>
      <c r="AU854" s="124" t="s">
        <v>78</v>
      </c>
      <c r="AV854" s="10" t="s">
        <v>80</v>
      </c>
      <c r="AW854" s="10" t="s">
        <v>35</v>
      </c>
      <c r="AX854" s="10" t="s">
        <v>78</v>
      </c>
      <c r="AY854" s="124" t="s">
        <v>119</v>
      </c>
    </row>
    <row r="855" spans="2:65" s="11" customFormat="1" x14ac:dyDescent="0.2">
      <c r="B855" s="130"/>
      <c r="D855" s="120" t="s">
        <v>165</v>
      </c>
      <c r="E855" s="131" t="s">
        <v>3</v>
      </c>
      <c r="F855" s="132" t="s">
        <v>1114</v>
      </c>
      <c r="H855" s="131" t="s">
        <v>3</v>
      </c>
      <c r="L855" s="130"/>
      <c r="M855" s="133"/>
      <c r="N855" s="134"/>
      <c r="O855" s="134"/>
      <c r="P855" s="134"/>
      <c r="Q855" s="134"/>
      <c r="R855" s="134"/>
      <c r="S855" s="134"/>
      <c r="T855" s="135"/>
      <c r="AT855" s="131" t="s">
        <v>165</v>
      </c>
      <c r="AU855" s="131" t="s">
        <v>78</v>
      </c>
      <c r="AV855" s="11" t="s">
        <v>78</v>
      </c>
      <c r="AW855" s="11" t="s">
        <v>35</v>
      </c>
      <c r="AX855" s="11" t="s">
        <v>73</v>
      </c>
      <c r="AY855" s="131" t="s">
        <v>119</v>
      </c>
    </row>
    <row r="856" spans="2:65" s="1" customFormat="1" ht="16.5" customHeight="1" x14ac:dyDescent="0.2">
      <c r="B856" s="109"/>
      <c r="C856" s="136" t="s">
        <v>1176</v>
      </c>
      <c r="D856" s="136" t="s">
        <v>272</v>
      </c>
      <c r="E856" s="137" t="s">
        <v>1177</v>
      </c>
      <c r="F856" s="138" t="s">
        <v>1178</v>
      </c>
      <c r="G856" s="139" t="s">
        <v>205</v>
      </c>
      <c r="H856" s="140">
        <v>330</v>
      </c>
      <c r="I856" s="141"/>
      <c r="J856" s="141">
        <f>ROUND(I856*H856,2)</f>
        <v>0</v>
      </c>
      <c r="K856" s="138" t="s">
        <v>3</v>
      </c>
      <c r="L856" s="142"/>
      <c r="M856" s="143" t="s">
        <v>3</v>
      </c>
      <c r="N856" s="144" t="s">
        <v>44</v>
      </c>
      <c r="O856" s="117">
        <v>0</v>
      </c>
      <c r="P856" s="117">
        <f>O856*H856</f>
        <v>0</v>
      </c>
      <c r="Q856" s="117">
        <v>0</v>
      </c>
      <c r="R856" s="117">
        <f>Q856*H856</f>
        <v>0</v>
      </c>
      <c r="S856" s="117">
        <v>0</v>
      </c>
      <c r="T856" s="118">
        <f>S856*H856</f>
        <v>0</v>
      </c>
      <c r="AR856" s="14" t="s">
        <v>153</v>
      </c>
      <c r="AT856" s="14" t="s">
        <v>272</v>
      </c>
      <c r="AU856" s="14" t="s">
        <v>78</v>
      </c>
      <c r="AY856" s="14" t="s">
        <v>119</v>
      </c>
      <c r="BE856" s="119">
        <f>IF(N856="základní",J856,0)</f>
        <v>0</v>
      </c>
      <c r="BF856" s="119">
        <f>IF(N856="snížená",J856,0)</f>
        <v>0</v>
      </c>
      <c r="BG856" s="119">
        <f>IF(N856="zákl. přenesená",J856,0)</f>
        <v>0</v>
      </c>
      <c r="BH856" s="119">
        <f>IF(N856="sníž. přenesená",J856,0)</f>
        <v>0</v>
      </c>
      <c r="BI856" s="119">
        <f>IF(N856="nulová",J856,0)</f>
        <v>0</v>
      </c>
      <c r="BJ856" s="14" t="s">
        <v>78</v>
      </c>
      <c r="BK856" s="119">
        <f>ROUND(I856*H856,2)</f>
        <v>0</v>
      </c>
      <c r="BL856" s="14" t="s">
        <v>134</v>
      </c>
      <c r="BM856" s="14" t="s">
        <v>1179</v>
      </c>
    </row>
    <row r="857" spans="2:65" s="10" customFormat="1" x14ac:dyDescent="0.2">
      <c r="B857" s="123"/>
      <c r="D857" s="120" t="s">
        <v>165</v>
      </c>
      <c r="E857" s="124" t="s">
        <v>3</v>
      </c>
      <c r="F857" s="125" t="s">
        <v>553</v>
      </c>
      <c r="H857" s="126">
        <v>330</v>
      </c>
      <c r="L857" s="123"/>
      <c r="M857" s="127"/>
      <c r="N857" s="128"/>
      <c r="O857" s="128"/>
      <c r="P857" s="128"/>
      <c r="Q857" s="128"/>
      <c r="R857" s="128"/>
      <c r="S857" s="128"/>
      <c r="T857" s="129"/>
      <c r="AT857" s="124" t="s">
        <v>165</v>
      </c>
      <c r="AU857" s="124" t="s">
        <v>78</v>
      </c>
      <c r="AV857" s="10" t="s">
        <v>80</v>
      </c>
      <c r="AW857" s="10" t="s">
        <v>35</v>
      </c>
      <c r="AX857" s="10" t="s">
        <v>78</v>
      </c>
      <c r="AY857" s="124" t="s">
        <v>119</v>
      </c>
    </row>
    <row r="858" spans="2:65" s="11" customFormat="1" x14ac:dyDescent="0.2">
      <c r="B858" s="130"/>
      <c r="D858" s="120" t="s">
        <v>165</v>
      </c>
      <c r="E858" s="131" t="s">
        <v>3</v>
      </c>
      <c r="F858" s="132" t="s">
        <v>1114</v>
      </c>
      <c r="H858" s="131" t="s">
        <v>3</v>
      </c>
      <c r="L858" s="130"/>
      <c r="M858" s="133"/>
      <c r="N858" s="134"/>
      <c r="O858" s="134"/>
      <c r="P858" s="134"/>
      <c r="Q858" s="134"/>
      <c r="R858" s="134"/>
      <c r="S858" s="134"/>
      <c r="T858" s="135"/>
      <c r="AT858" s="131" t="s">
        <v>165</v>
      </c>
      <c r="AU858" s="131" t="s">
        <v>78</v>
      </c>
      <c r="AV858" s="11" t="s">
        <v>78</v>
      </c>
      <c r="AW858" s="11" t="s">
        <v>35</v>
      </c>
      <c r="AX858" s="11" t="s">
        <v>73</v>
      </c>
      <c r="AY858" s="131" t="s">
        <v>119</v>
      </c>
    </row>
    <row r="859" spans="2:65" s="1" customFormat="1" ht="16.5" customHeight="1" x14ac:dyDescent="0.2">
      <c r="B859" s="109"/>
      <c r="C859" s="136" t="s">
        <v>1180</v>
      </c>
      <c r="D859" s="136" t="s">
        <v>272</v>
      </c>
      <c r="E859" s="137" t="s">
        <v>1181</v>
      </c>
      <c r="F859" s="138" t="s">
        <v>1182</v>
      </c>
      <c r="G859" s="139" t="s">
        <v>205</v>
      </c>
      <c r="H859" s="140">
        <v>330</v>
      </c>
      <c r="I859" s="141"/>
      <c r="J859" s="141">
        <f>ROUND(I859*H859,2)</f>
        <v>0</v>
      </c>
      <c r="K859" s="138" t="s">
        <v>3</v>
      </c>
      <c r="L859" s="142"/>
      <c r="M859" s="143" t="s">
        <v>3</v>
      </c>
      <c r="N859" s="144" t="s">
        <v>44</v>
      </c>
      <c r="O859" s="117">
        <v>0</v>
      </c>
      <c r="P859" s="117">
        <f>O859*H859</f>
        <v>0</v>
      </c>
      <c r="Q859" s="117">
        <v>0</v>
      </c>
      <c r="R859" s="117">
        <f>Q859*H859</f>
        <v>0</v>
      </c>
      <c r="S859" s="117">
        <v>0</v>
      </c>
      <c r="T859" s="118">
        <f>S859*H859</f>
        <v>0</v>
      </c>
      <c r="AR859" s="14" t="s">
        <v>153</v>
      </c>
      <c r="AT859" s="14" t="s">
        <v>272</v>
      </c>
      <c r="AU859" s="14" t="s">
        <v>78</v>
      </c>
      <c r="AY859" s="14" t="s">
        <v>119</v>
      </c>
      <c r="BE859" s="119">
        <f>IF(N859="základní",J859,0)</f>
        <v>0</v>
      </c>
      <c r="BF859" s="119">
        <f>IF(N859="snížená",J859,0)</f>
        <v>0</v>
      </c>
      <c r="BG859" s="119">
        <f>IF(N859="zákl. přenesená",J859,0)</f>
        <v>0</v>
      </c>
      <c r="BH859" s="119">
        <f>IF(N859="sníž. přenesená",J859,0)</f>
        <v>0</v>
      </c>
      <c r="BI859" s="119">
        <f>IF(N859="nulová",J859,0)</f>
        <v>0</v>
      </c>
      <c r="BJ859" s="14" t="s">
        <v>78</v>
      </c>
      <c r="BK859" s="119">
        <f>ROUND(I859*H859,2)</f>
        <v>0</v>
      </c>
      <c r="BL859" s="14" t="s">
        <v>134</v>
      </c>
      <c r="BM859" s="14" t="s">
        <v>1183</v>
      </c>
    </row>
    <row r="860" spans="2:65" s="10" customFormat="1" x14ac:dyDescent="0.2">
      <c r="B860" s="123"/>
      <c r="D860" s="120" t="s">
        <v>165</v>
      </c>
      <c r="E860" s="124" t="s">
        <v>3</v>
      </c>
      <c r="F860" s="125" t="s">
        <v>553</v>
      </c>
      <c r="H860" s="126">
        <v>330</v>
      </c>
      <c r="L860" s="123"/>
      <c r="M860" s="127"/>
      <c r="N860" s="128"/>
      <c r="O860" s="128"/>
      <c r="P860" s="128"/>
      <c r="Q860" s="128"/>
      <c r="R860" s="128"/>
      <c r="S860" s="128"/>
      <c r="T860" s="129"/>
      <c r="AT860" s="124" t="s">
        <v>165</v>
      </c>
      <c r="AU860" s="124" t="s">
        <v>78</v>
      </c>
      <c r="AV860" s="10" t="s">
        <v>80</v>
      </c>
      <c r="AW860" s="10" t="s">
        <v>35</v>
      </c>
      <c r="AX860" s="10" t="s">
        <v>78</v>
      </c>
      <c r="AY860" s="124" t="s">
        <v>119</v>
      </c>
    </row>
    <row r="861" spans="2:65" s="11" customFormat="1" x14ac:dyDescent="0.2">
      <c r="B861" s="130"/>
      <c r="D861" s="120" t="s">
        <v>165</v>
      </c>
      <c r="E861" s="131" t="s">
        <v>3</v>
      </c>
      <c r="F861" s="132" t="s">
        <v>1114</v>
      </c>
      <c r="H861" s="131" t="s">
        <v>3</v>
      </c>
      <c r="L861" s="130"/>
      <c r="M861" s="133"/>
      <c r="N861" s="134"/>
      <c r="O861" s="134"/>
      <c r="P861" s="134"/>
      <c r="Q861" s="134"/>
      <c r="R861" s="134"/>
      <c r="S861" s="134"/>
      <c r="T861" s="135"/>
      <c r="AT861" s="131" t="s">
        <v>165</v>
      </c>
      <c r="AU861" s="131" t="s">
        <v>78</v>
      </c>
      <c r="AV861" s="11" t="s">
        <v>78</v>
      </c>
      <c r="AW861" s="11" t="s">
        <v>35</v>
      </c>
      <c r="AX861" s="11" t="s">
        <v>73</v>
      </c>
      <c r="AY861" s="131" t="s">
        <v>119</v>
      </c>
    </row>
    <row r="862" spans="2:65" s="1" customFormat="1" ht="16.5" customHeight="1" x14ac:dyDescent="0.2">
      <c r="B862" s="109"/>
      <c r="C862" s="136" t="s">
        <v>1184</v>
      </c>
      <c r="D862" s="136" t="s">
        <v>272</v>
      </c>
      <c r="E862" s="137" t="s">
        <v>1185</v>
      </c>
      <c r="F862" s="138" t="s">
        <v>1186</v>
      </c>
      <c r="G862" s="139" t="s">
        <v>205</v>
      </c>
      <c r="H862" s="140">
        <v>330</v>
      </c>
      <c r="I862" s="141"/>
      <c r="J862" s="141">
        <f>ROUND(I862*H862,2)</f>
        <v>0</v>
      </c>
      <c r="K862" s="138" t="s">
        <v>3</v>
      </c>
      <c r="L862" s="142"/>
      <c r="M862" s="143" t="s">
        <v>3</v>
      </c>
      <c r="N862" s="144" t="s">
        <v>44</v>
      </c>
      <c r="O862" s="117">
        <v>0</v>
      </c>
      <c r="P862" s="117">
        <f>O862*H862</f>
        <v>0</v>
      </c>
      <c r="Q862" s="117">
        <v>0</v>
      </c>
      <c r="R862" s="117">
        <f>Q862*H862</f>
        <v>0</v>
      </c>
      <c r="S862" s="117">
        <v>0</v>
      </c>
      <c r="T862" s="118">
        <f>S862*H862</f>
        <v>0</v>
      </c>
      <c r="AR862" s="14" t="s">
        <v>153</v>
      </c>
      <c r="AT862" s="14" t="s">
        <v>272</v>
      </c>
      <c r="AU862" s="14" t="s">
        <v>78</v>
      </c>
      <c r="AY862" s="14" t="s">
        <v>119</v>
      </c>
      <c r="BE862" s="119">
        <f>IF(N862="základní",J862,0)</f>
        <v>0</v>
      </c>
      <c r="BF862" s="119">
        <f>IF(N862="snížená",J862,0)</f>
        <v>0</v>
      </c>
      <c r="BG862" s="119">
        <f>IF(N862="zákl. přenesená",J862,0)</f>
        <v>0</v>
      </c>
      <c r="BH862" s="119">
        <f>IF(N862="sníž. přenesená",J862,0)</f>
        <v>0</v>
      </c>
      <c r="BI862" s="119">
        <f>IF(N862="nulová",J862,0)</f>
        <v>0</v>
      </c>
      <c r="BJ862" s="14" t="s">
        <v>78</v>
      </c>
      <c r="BK862" s="119">
        <f>ROUND(I862*H862,2)</f>
        <v>0</v>
      </c>
      <c r="BL862" s="14" t="s">
        <v>134</v>
      </c>
      <c r="BM862" s="14" t="s">
        <v>1187</v>
      </c>
    </row>
    <row r="863" spans="2:65" s="10" customFormat="1" x14ac:dyDescent="0.2">
      <c r="B863" s="123"/>
      <c r="D863" s="120" t="s">
        <v>165</v>
      </c>
      <c r="E863" s="124" t="s">
        <v>3</v>
      </c>
      <c r="F863" s="125" t="s">
        <v>553</v>
      </c>
      <c r="H863" s="126">
        <v>330</v>
      </c>
      <c r="L863" s="123"/>
      <c r="M863" s="127"/>
      <c r="N863" s="128"/>
      <c r="O863" s="128"/>
      <c r="P863" s="128"/>
      <c r="Q863" s="128"/>
      <c r="R863" s="128"/>
      <c r="S863" s="128"/>
      <c r="T863" s="129"/>
      <c r="AT863" s="124" t="s">
        <v>165</v>
      </c>
      <c r="AU863" s="124" t="s">
        <v>78</v>
      </c>
      <c r="AV863" s="10" t="s">
        <v>80</v>
      </c>
      <c r="AW863" s="10" t="s">
        <v>35</v>
      </c>
      <c r="AX863" s="10" t="s">
        <v>78</v>
      </c>
      <c r="AY863" s="124" t="s">
        <v>119</v>
      </c>
    </row>
    <row r="864" spans="2:65" s="11" customFormat="1" x14ac:dyDescent="0.2">
      <c r="B864" s="130"/>
      <c r="D864" s="120" t="s">
        <v>165</v>
      </c>
      <c r="E864" s="131" t="s">
        <v>3</v>
      </c>
      <c r="F864" s="132" t="s">
        <v>1114</v>
      </c>
      <c r="H864" s="131" t="s">
        <v>3</v>
      </c>
      <c r="L864" s="130"/>
      <c r="M864" s="133"/>
      <c r="N864" s="134"/>
      <c r="O864" s="134"/>
      <c r="P864" s="134"/>
      <c r="Q864" s="134"/>
      <c r="R864" s="134"/>
      <c r="S864" s="134"/>
      <c r="T864" s="135"/>
      <c r="AT864" s="131" t="s">
        <v>165</v>
      </c>
      <c r="AU864" s="131" t="s">
        <v>78</v>
      </c>
      <c r="AV864" s="11" t="s">
        <v>78</v>
      </c>
      <c r="AW864" s="11" t="s">
        <v>35</v>
      </c>
      <c r="AX864" s="11" t="s">
        <v>73</v>
      </c>
      <c r="AY864" s="131" t="s">
        <v>119</v>
      </c>
    </row>
    <row r="865" spans="2:65" s="1" customFormat="1" ht="16.5" customHeight="1" x14ac:dyDescent="0.2">
      <c r="B865" s="109"/>
      <c r="C865" s="136" t="s">
        <v>1188</v>
      </c>
      <c r="D865" s="136" t="s">
        <v>272</v>
      </c>
      <c r="E865" s="137" t="s">
        <v>1189</v>
      </c>
      <c r="F865" s="138" t="s">
        <v>1190</v>
      </c>
      <c r="G865" s="139" t="s">
        <v>267</v>
      </c>
      <c r="H865" s="140">
        <v>3720</v>
      </c>
      <c r="I865" s="141"/>
      <c r="J865" s="141">
        <f>ROUND(I865*H865,2)</f>
        <v>0</v>
      </c>
      <c r="K865" s="138" t="s">
        <v>3</v>
      </c>
      <c r="L865" s="142"/>
      <c r="M865" s="143" t="s">
        <v>3</v>
      </c>
      <c r="N865" s="144" t="s">
        <v>44</v>
      </c>
      <c r="O865" s="117">
        <v>0</v>
      </c>
      <c r="P865" s="117">
        <f>O865*H865</f>
        <v>0</v>
      </c>
      <c r="Q865" s="117">
        <v>0</v>
      </c>
      <c r="R865" s="117">
        <f>Q865*H865</f>
        <v>0</v>
      </c>
      <c r="S865" s="117">
        <v>0</v>
      </c>
      <c r="T865" s="118">
        <f>S865*H865</f>
        <v>0</v>
      </c>
      <c r="AR865" s="14" t="s">
        <v>153</v>
      </c>
      <c r="AT865" s="14" t="s">
        <v>272</v>
      </c>
      <c r="AU865" s="14" t="s">
        <v>78</v>
      </c>
      <c r="AY865" s="14" t="s">
        <v>119</v>
      </c>
      <c r="BE865" s="119">
        <f>IF(N865="základní",J865,0)</f>
        <v>0</v>
      </c>
      <c r="BF865" s="119">
        <f>IF(N865="snížená",J865,0)</f>
        <v>0</v>
      </c>
      <c r="BG865" s="119">
        <f>IF(N865="zákl. přenesená",J865,0)</f>
        <v>0</v>
      </c>
      <c r="BH865" s="119">
        <f>IF(N865="sníž. přenesená",J865,0)</f>
        <v>0</v>
      </c>
      <c r="BI865" s="119">
        <f>IF(N865="nulová",J865,0)</f>
        <v>0</v>
      </c>
      <c r="BJ865" s="14" t="s">
        <v>78</v>
      </c>
      <c r="BK865" s="119">
        <f>ROUND(I865*H865,2)</f>
        <v>0</v>
      </c>
      <c r="BL865" s="14" t="s">
        <v>134</v>
      </c>
      <c r="BM865" s="14" t="s">
        <v>1191</v>
      </c>
    </row>
    <row r="866" spans="2:65" s="10" customFormat="1" x14ac:dyDescent="0.2">
      <c r="B866" s="123"/>
      <c r="D866" s="120" t="s">
        <v>165</v>
      </c>
      <c r="E866" s="124" t="s">
        <v>3</v>
      </c>
      <c r="F866" s="125" t="s">
        <v>1192</v>
      </c>
      <c r="H866" s="126">
        <v>3720</v>
      </c>
      <c r="L866" s="123"/>
      <c r="M866" s="127"/>
      <c r="N866" s="128"/>
      <c r="O866" s="128"/>
      <c r="P866" s="128"/>
      <c r="Q866" s="128"/>
      <c r="R866" s="128"/>
      <c r="S866" s="128"/>
      <c r="T866" s="129"/>
      <c r="AT866" s="124" t="s">
        <v>165</v>
      </c>
      <c r="AU866" s="124" t="s">
        <v>78</v>
      </c>
      <c r="AV866" s="10" t="s">
        <v>80</v>
      </c>
      <c r="AW866" s="10" t="s">
        <v>35</v>
      </c>
      <c r="AX866" s="10" t="s">
        <v>78</v>
      </c>
      <c r="AY866" s="124" t="s">
        <v>119</v>
      </c>
    </row>
    <row r="867" spans="2:65" s="11" customFormat="1" x14ac:dyDescent="0.2">
      <c r="B867" s="130"/>
      <c r="D867" s="120" t="s">
        <v>165</v>
      </c>
      <c r="E867" s="131" t="s">
        <v>3</v>
      </c>
      <c r="F867" s="132" t="s">
        <v>1114</v>
      </c>
      <c r="H867" s="131" t="s">
        <v>3</v>
      </c>
      <c r="L867" s="130"/>
      <c r="M867" s="133"/>
      <c r="N867" s="134"/>
      <c r="O867" s="134"/>
      <c r="P867" s="134"/>
      <c r="Q867" s="134"/>
      <c r="R867" s="134"/>
      <c r="S867" s="134"/>
      <c r="T867" s="135"/>
      <c r="AT867" s="131" t="s">
        <v>165</v>
      </c>
      <c r="AU867" s="131" t="s">
        <v>78</v>
      </c>
      <c r="AV867" s="11" t="s">
        <v>78</v>
      </c>
      <c r="AW867" s="11" t="s">
        <v>35</v>
      </c>
      <c r="AX867" s="11" t="s">
        <v>73</v>
      </c>
      <c r="AY867" s="131" t="s">
        <v>119</v>
      </c>
    </row>
    <row r="868" spans="2:65" s="1" customFormat="1" ht="16.5" customHeight="1" x14ac:dyDescent="0.2">
      <c r="B868" s="109"/>
      <c r="C868" s="136" t="s">
        <v>1193</v>
      </c>
      <c r="D868" s="136" t="s">
        <v>272</v>
      </c>
      <c r="E868" s="137" t="s">
        <v>1194</v>
      </c>
      <c r="F868" s="138" t="s">
        <v>1195</v>
      </c>
      <c r="G868" s="139" t="s">
        <v>205</v>
      </c>
      <c r="H868" s="140">
        <v>212</v>
      </c>
      <c r="I868" s="141"/>
      <c r="J868" s="141">
        <f>ROUND(I868*H868,2)</f>
        <v>0</v>
      </c>
      <c r="K868" s="138" t="s">
        <v>3</v>
      </c>
      <c r="L868" s="142"/>
      <c r="M868" s="143" t="s">
        <v>3</v>
      </c>
      <c r="N868" s="144" t="s">
        <v>44</v>
      </c>
      <c r="O868" s="117">
        <v>0</v>
      </c>
      <c r="P868" s="117">
        <f>O868*H868</f>
        <v>0</v>
      </c>
      <c r="Q868" s="117">
        <v>0</v>
      </c>
      <c r="R868" s="117">
        <f>Q868*H868</f>
        <v>0</v>
      </c>
      <c r="S868" s="117">
        <v>0</v>
      </c>
      <c r="T868" s="118">
        <f>S868*H868</f>
        <v>0</v>
      </c>
      <c r="AR868" s="14" t="s">
        <v>153</v>
      </c>
      <c r="AT868" s="14" t="s">
        <v>272</v>
      </c>
      <c r="AU868" s="14" t="s">
        <v>78</v>
      </c>
      <c r="AY868" s="14" t="s">
        <v>119</v>
      </c>
      <c r="BE868" s="119">
        <f>IF(N868="základní",J868,0)</f>
        <v>0</v>
      </c>
      <c r="BF868" s="119">
        <f>IF(N868="snížená",J868,0)</f>
        <v>0</v>
      </c>
      <c r="BG868" s="119">
        <f>IF(N868="zákl. přenesená",J868,0)</f>
        <v>0</v>
      </c>
      <c r="BH868" s="119">
        <f>IF(N868="sníž. přenesená",J868,0)</f>
        <v>0</v>
      </c>
      <c r="BI868" s="119">
        <f>IF(N868="nulová",J868,0)</f>
        <v>0</v>
      </c>
      <c r="BJ868" s="14" t="s">
        <v>78</v>
      </c>
      <c r="BK868" s="119">
        <f>ROUND(I868*H868,2)</f>
        <v>0</v>
      </c>
      <c r="BL868" s="14" t="s">
        <v>134</v>
      </c>
      <c r="BM868" s="14" t="s">
        <v>1196</v>
      </c>
    </row>
    <row r="869" spans="2:65" s="10" customFormat="1" x14ac:dyDescent="0.2">
      <c r="B869" s="123"/>
      <c r="D869" s="120" t="s">
        <v>165</v>
      </c>
      <c r="E869" s="124" t="s">
        <v>3</v>
      </c>
      <c r="F869" s="125" t="s">
        <v>1043</v>
      </c>
      <c r="H869" s="126">
        <v>212</v>
      </c>
      <c r="L869" s="123"/>
      <c r="M869" s="127"/>
      <c r="N869" s="128"/>
      <c r="O869" s="128"/>
      <c r="P869" s="128"/>
      <c r="Q869" s="128"/>
      <c r="R869" s="128"/>
      <c r="S869" s="128"/>
      <c r="T869" s="129"/>
      <c r="AT869" s="124" t="s">
        <v>165</v>
      </c>
      <c r="AU869" s="124" t="s">
        <v>78</v>
      </c>
      <c r="AV869" s="10" t="s">
        <v>80</v>
      </c>
      <c r="AW869" s="10" t="s">
        <v>35</v>
      </c>
      <c r="AX869" s="10" t="s">
        <v>78</v>
      </c>
      <c r="AY869" s="124" t="s">
        <v>119</v>
      </c>
    </row>
    <row r="870" spans="2:65" s="11" customFormat="1" x14ac:dyDescent="0.2">
      <c r="B870" s="130"/>
      <c r="D870" s="120" t="s">
        <v>165</v>
      </c>
      <c r="E870" s="131" t="s">
        <v>3</v>
      </c>
      <c r="F870" s="132" t="s">
        <v>1114</v>
      </c>
      <c r="H870" s="131" t="s">
        <v>3</v>
      </c>
      <c r="L870" s="130"/>
      <c r="M870" s="133"/>
      <c r="N870" s="134"/>
      <c r="O870" s="134"/>
      <c r="P870" s="134"/>
      <c r="Q870" s="134"/>
      <c r="R870" s="134"/>
      <c r="S870" s="134"/>
      <c r="T870" s="135"/>
      <c r="AT870" s="131" t="s">
        <v>165</v>
      </c>
      <c r="AU870" s="131" t="s">
        <v>78</v>
      </c>
      <c r="AV870" s="11" t="s">
        <v>78</v>
      </c>
      <c r="AW870" s="11" t="s">
        <v>35</v>
      </c>
      <c r="AX870" s="11" t="s">
        <v>73</v>
      </c>
      <c r="AY870" s="131" t="s">
        <v>119</v>
      </c>
    </row>
    <row r="871" spans="2:65" s="1" customFormat="1" ht="16.5" customHeight="1" x14ac:dyDescent="0.2">
      <c r="B871" s="109"/>
      <c r="C871" s="136" t="s">
        <v>1197</v>
      </c>
      <c r="D871" s="136" t="s">
        <v>272</v>
      </c>
      <c r="E871" s="137" t="s">
        <v>1198</v>
      </c>
      <c r="F871" s="138" t="s">
        <v>1199</v>
      </c>
      <c r="G871" s="139" t="s">
        <v>205</v>
      </c>
      <c r="H871" s="140">
        <v>636</v>
      </c>
      <c r="I871" s="141"/>
      <c r="J871" s="141">
        <f>ROUND(I871*H871,2)</f>
        <v>0</v>
      </c>
      <c r="K871" s="138" t="s">
        <v>3</v>
      </c>
      <c r="L871" s="142"/>
      <c r="M871" s="143" t="s">
        <v>3</v>
      </c>
      <c r="N871" s="144" t="s">
        <v>44</v>
      </c>
      <c r="O871" s="117">
        <v>0</v>
      </c>
      <c r="P871" s="117">
        <f>O871*H871</f>
        <v>0</v>
      </c>
      <c r="Q871" s="117">
        <v>0</v>
      </c>
      <c r="R871" s="117">
        <f>Q871*H871</f>
        <v>0</v>
      </c>
      <c r="S871" s="117">
        <v>0</v>
      </c>
      <c r="T871" s="118">
        <f>S871*H871</f>
        <v>0</v>
      </c>
      <c r="AR871" s="14" t="s">
        <v>153</v>
      </c>
      <c r="AT871" s="14" t="s">
        <v>272</v>
      </c>
      <c r="AU871" s="14" t="s">
        <v>78</v>
      </c>
      <c r="AY871" s="14" t="s">
        <v>119</v>
      </c>
      <c r="BE871" s="119">
        <f>IF(N871="základní",J871,0)</f>
        <v>0</v>
      </c>
      <c r="BF871" s="119">
        <f>IF(N871="snížená",J871,0)</f>
        <v>0</v>
      </c>
      <c r="BG871" s="119">
        <f>IF(N871="zákl. přenesená",J871,0)</f>
        <v>0</v>
      </c>
      <c r="BH871" s="119">
        <f>IF(N871="sníž. přenesená",J871,0)</f>
        <v>0</v>
      </c>
      <c r="BI871" s="119">
        <f>IF(N871="nulová",J871,0)</f>
        <v>0</v>
      </c>
      <c r="BJ871" s="14" t="s">
        <v>78</v>
      </c>
      <c r="BK871" s="119">
        <f>ROUND(I871*H871,2)</f>
        <v>0</v>
      </c>
      <c r="BL871" s="14" t="s">
        <v>134</v>
      </c>
      <c r="BM871" s="14" t="s">
        <v>1200</v>
      </c>
    </row>
    <row r="872" spans="2:65" s="10" customFormat="1" x14ac:dyDescent="0.2">
      <c r="B872" s="123"/>
      <c r="D872" s="120" t="s">
        <v>165</v>
      </c>
      <c r="E872" s="124" t="s">
        <v>3</v>
      </c>
      <c r="F872" s="125" t="s">
        <v>1201</v>
      </c>
      <c r="H872" s="126">
        <v>636</v>
      </c>
      <c r="L872" s="123"/>
      <c r="M872" s="127"/>
      <c r="N872" s="128"/>
      <c r="O872" s="128"/>
      <c r="P872" s="128"/>
      <c r="Q872" s="128"/>
      <c r="R872" s="128"/>
      <c r="S872" s="128"/>
      <c r="T872" s="129"/>
      <c r="AT872" s="124" t="s">
        <v>165</v>
      </c>
      <c r="AU872" s="124" t="s">
        <v>78</v>
      </c>
      <c r="AV872" s="10" t="s">
        <v>80</v>
      </c>
      <c r="AW872" s="10" t="s">
        <v>35</v>
      </c>
      <c r="AX872" s="10" t="s">
        <v>78</v>
      </c>
      <c r="AY872" s="124" t="s">
        <v>119</v>
      </c>
    </row>
    <row r="873" spans="2:65" s="11" customFormat="1" x14ac:dyDescent="0.2">
      <c r="B873" s="130"/>
      <c r="D873" s="120" t="s">
        <v>165</v>
      </c>
      <c r="E873" s="131" t="s">
        <v>3</v>
      </c>
      <c r="F873" s="132" t="s">
        <v>1114</v>
      </c>
      <c r="H873" s="131" t="s">
        <v>3</v>
      </c>
      <c r="L873" s="130"/>
      <c r="M873" s="133"/>
      <c r="N873" s="134"/>
      <c r="O873" s="134"/>
      <c r="P873" s="134"/>
      <c r="Q873" s="134"/>
      <c r="R873" s="134"/>
      <c r="S873" s="134"/>
      <c r="T873" s="135"/>
      <c r="AT873" s="131" t="s">
        <v>165</v>
      </c>
      <c r="AU873" s="131" t="s">
        <v>78</v>
      </c>
      <c r="AV873" s="11" t="s">
        <v>78</v>
      </c>
      <c r="AW873" s="11" t="s">
        <v>35</v>
      </c>
      <c r="AX873" s="11" t="s">
        <v>73</v>
      </c>
      <c r="AY873" s="131" t="s">
        <v>119</v>
      </c>
    </row>
    <row r="874" spans="2:65" s="1" customFormat="1" ht="16.5" customHeight="1" x14ac:dyDescent="0.2">
      <c r="B874" s="109"/>
      <c r="C874" s="136" t="s">
        <v>1202</v>
      </c>
      <c r="D874" s="136" t="s">
        <v>272</v>
      </c>
      <c r="E874" s="137" t="s">
        <v>1203</v>
      </c>
      <c r="F874" s="138" t="s">
        <v>1204</v>
      </c>
      <c r="G874" s="139" t="s">
        <v>281</v>
      </c>
      <c r="H874" s="140">
        <v>6</v>
      </c>
      <c r="I874" s="141"/>
      <c r="J874" s="141">
        <f>ROUND(I874*H874,2)</f>
        <v>0</v>
      </c>
      <c r="K874" s="138" t="s">
        <v>3</v>
      </c>
      <c r="L874" s="142"/>
      <c r="M874" s="143" t="s">
        <v>3</v>
      </c>
      <c r="N874" s="144" t="s">
        <v>44</v>
      </c>
      <c r="O874" s="117">
        <v>0</v>
      </c>
      <c r="P874" s="117">
        <f>O874*H874</f>
        <v>0</v>
      </c>
      <c r="Q874" s="117">
        <v>0</v>
      </c>
      <c r="R874" s="117">
        <f>Q874*H874</f>
        <v>0</v>
      </c>
      <c r="S874" s="117">
        <v>0</v>
      </c>
      <c r="T874" s="118">
        <f>S874*H874</f>
        <v>0</v>
      </c>
      <c r="AR874" s="14" t="s">
        <v>153</v>
      </c>
      <c r="AT874" s="14" t="s">
        <v>272</v>
      </c>
      <c r="AU874" s="14" t="s">
        <v>78</v>
      </c>
      <c r="AY874" s="14" t="s">
        <v>119</v>
      </c>
      <c r="BE874" s="119">
        <f>IF(N874="základní",J874,0)</f>
        <v>0</v>
      </c>
      <c r="BF874" s="119">
        <f>IF(N874="snížená",J874,0)</f>
        <v>0</v>
      </c>
      <c r="BG874" s="119">
        <f>IF(N874="zákl. přenesená",J874,0)</f>
        <v>0</v>
      </c>
      <c r="BH874" s="119">
        <f>IF(N874="sníž. přenesená",J874,0)</f>
        <v>0</v>
      </c>
      <c r="BI874" s="119">
        <f>IF(N874="nulová",J874,0)</f>
        <v>0</v>
      </c>
      <c r="BJ874" s="14" t="s">
        <v>78</v>
      </c>
      <c r="BK874" s="119">
        <f>ROUND(I874*H874,2)</f>
        <v>0</v>
      </c>
      <c r="BL874" s="14" t="s">
        <v>134</v>
      </c>
      <c r="BM874" s="14" t="s">
        <v>1205</v>
      </c>
    </row>
    <row r="875" spans="2:65" s="10" customFormat="1" x14ac:dyDescent="0.2">
      <c r="B875" s="123"/>
      <c r="D875" s="120" t="s">
        <v>165</v>
      </c>
      <c r="E875" s="124" t="s">
        <v>3</v>
      </c>
      <c r="F875" s="125" t="s">
        <v>144</v>
      </c>
      <c r="H875" s="126">
        <v>6</v>
      </c>
      <c r="L875" s="123"/>
      <c r="M875" s="127"/>
      <c r="N875" s="128"/>
      <c r="O875" s="128"/>
      <c r="P875" s="128"/>
      <c r="Q875" s="128"/>
      <c r="R875" s="128"/>
      <c r="S875" s="128"/>
      <c r="T875" s="129"/>
      <c r="AT875" s="124" t="s">
        <v>165</v>
      </c>
      <c r="AU875" s="124" t="s">
        <v>78</v>
      </c>
      <c r="AV875" s="10" t="s">
        <v>80</v>
      </c>
      <c r="AW875" s="10" t="s">
        <v>35</v>
      </c>
      <c r="AX875" s="10" t="s">
        <v>78</v>
      </c>
      <c r="AY875" s="124" t="s">
        <v>119</v>
      </c>
    </row>
    <row r="876" spans="2:65" s="11" customFormat="1" x14ac:dyDescent="0.2">
      <c r="B876" s="130"/>
      <c r="D876" s="120" t="s">
        <v>165</v>
      </c>
      <c r="E876" s="131" t="s">
        <v>3</v>
      </c>
      <c r="F876" s="132" t="s">
        <v>1114</v>
      </c>
      <c r="H876" s="131" t="s">
        <v>3</v>
      </c>
      <c r="L876" s="130"/>
      <c r="M876" s="133"/>
      <c r="N876" s="134"/>
      <c r="O876" s="134"/>
      <c r="P876" s="134"/>
      <c r="Q876" s="134"/>
      <c r="R876" s="134"/>
      <c r="S876" s="134"/>
      <c r="T876" s="135"/>
      <c r="AT876" s="131" t="s">
        <v>165</v>
      </c>
      <c r="AU876" s="131" t="s">
        <v>78</v>
      </c>
      <c r="AV876" s="11" t="s">
        <v>78</v>
      </c>
      <c r="AW876" s="11" t="s">
        <v>35</v>
      </c>
      <c r="AX876" s="11" t="s">
        <v>73</v>
      </c>
      <c r="AY876" s="131" t="s">
        <v>119</v>
      </c>
    </row>
    <row r="877" spans="2:65" s="1" customFormat="1" ht="16.5" customHeight="1" x14ac:dyDescent="0.2">
      <c r="B877" s="109"/>
      <c r="C877" s="136" t="s">
        <v>1206</v>
      </c>
      <c r="D877" s="136" t="s">
        <v>272</v>
      </c>
      <c r="E877" s="137" t="s">
        <v>1207</v>
      </c>
      <c r="F877" s="138" t="s">
        <v>1208</v>
      </c>
      <c r="G877" s="139" t="s">
        <v>205</v>
      </c>
      <c r="H877" s="140">
        <v>53</v>
      </c>
      <c r="I877" s="141"/>
      <c r="J877" s="141">
        <f>ROUND(I877*H877,2)</f>
        <v>0</v>
      </c>
      <c r="K877" s="138" t="s">
        <v>3</v>
      </c>
      <c r="L877" s="142"/>
      <c r="M877" s="143" t="s">
        <v>3</v>
      </c>
      <c r="N877" s="144" t="s">
        <v>44</v>
      </c>
      <c r="O877" s="117">
        <v>0</v>
      </c>
      <c r="P877" s="117">
        <f>O877*H877</f>
        <v>0</v>
      </c>
      <c r="Q877" s="117">
        <v>0</v>
      </c>
      <c r="R877" s="117">
        <f>Q877*H877</f>
        <v>0</v>
      </c>
      <c r="S877" s="117">
        <v>0</v>
      </c>
      <c r="T877" s="118">
        <f>S877*H877</f>
        <v>0</v>
      </c>
      <c r="AR877" s="14" t="s">
        <v>153</v>
      </c>
      <c r="AT877" s="14" t="s">
        <v>272</v>
      </c>
      <c r="AU877" s="14" t="s">
        <v>78</v>
      </c>
      <c r="AY877" s="14" t="s">
        <v>119</v>
      </c>
      <c r="BE877" s="119">
        <f>IF(N877="základní",J877,0)</f>
        <v>0</v>
      </c>
      <c r="BF877" s="119">
        <f>IF(N877="snížená",J877,0)</f>
        <v>0</v>
      </c>
      <c r="BG877" s="119">
        <f>IF(N877="zákl. přenesená",J877,0)</f>
        <v>0</v>
      </c>
      <c r="BH877" s="119">
        <f>IF(N877="sníž. přenesená",J877,0)</f>
        <v>0</v>
      </c>
      <c r="BI877" s="119">
        <f>IF(N877="nulová",J877,0)</f>
        <v>0</v>
      </c>
      <c r="BJ877" s="14" t="s">
        <v>78</v>
      </c>
      <c r="BK877" s="119">
        <f>ROUND(I877*H877,2)</f>
        <v>0</v>
      </c>
      <c r="BL877" s="14" t="s">
        <v>134</v>
      </c>
      <c r="BM877" s="14" t="s">
        <v>1209</v>
      </c>
    </row>
    <row r="878" spans="2:65" s="10" customFormat="1" x14ac:dyDescent="0.2">
      <c r="B878" s="123"/>
      <c r="D878" s="120" t="s">
        <v>165</v>
      </c>
      <c r="E878" s="124" t="s">
        <v>3</v>
      </c>
      <c r="F878" s="125" t="s">
        <v>403</v>
      </c>
      <c r="H878" s="126">
        <v>53</v>
      </c>
      <c r="L878" s="123"/>
      <c r="M878" s="127"/>
      <c r="N878" s="128"/>
      <c r="O878" s="128"/>
      <c r="P878" s="128"/>
      <c r="Q878" s="128"/>
      <c r="R878" s="128"/>
      <c r="S878" s="128"/>
      <c r="T878" s="129"/>
      <c r="AT878" s="124" t="s">
        <v>165</v>
      </c>
      <c r="AU878" s="124" t="s">
        <v>78</v>
      </c>
      <c r="AV878" s="10" t="s">
        <v>80</v>
      </c>
      <c r="AW878" s="10" t="s">
        <v>35</v>
      </c>
      <c r="AX878" s="10" t="s">
        <v>78</v>
      </c>
      <c r="AY878" s="124" t="s">
        <v>119</v>
      </c>
    </row>
    <row r="879" spans="2:65" s="11" customFormat="1" x14ac:dyDescent="0.2">
      <c r="B879" s="130"/>
      <c r="D879" s="120" t="s">
        <v>165</v>
      </c>
      <c r="E879" s="131" t="s">
        <v>3</v>
      </c>
      <c r="F879" s="132" t="s">
        <v>1114</v>
      </c>
      <c r="H879" s="131" t="s">
        <v>3</v>
      </c>
      <c r="L879" s="130"/>
      <c r="M879" s="133"/>
      <c r="N879" s="134"/>
      <c r="O879" s="134"/>
      <c r="P879" s="134"/>
      <c r="Q879" s="134"/>
      <c r="R879" s="134"/>
      <c r="S879" s="134"/>
      <c r="T879" s="135"/>
      <c r="AT879" s="131" t="s">
        <v>165</v>
      </c>
      <c r="AU879" s="131" t="s">
        <v>78</v>
      </c>
      <c r="AV879" s="11" t="s">
        <v>78</v>
      </c>
      <c r="AW879" s="11" t="s">
        <v>35</v>
      </c>
      <c r="AX879" s="11" t="s">
        <v>73</v>
      </c>
      <c r="AY879" s="131" t="s">
        <v>119</v>
      </c>
    </row>
    <row r="880" spans="2:65" s="1" customFormat="1" ht="16.5" customHeight="1" x14ac:dyDescent="0.2">
      <c r="B880" s="109"/>
      <c r="C880" s="136" t="s">
        <v>941</v>
      </c>
      <c r="D880" s="136" t="s">
        <v>272</v>
      </c>
      <c r="E880" s="137" t="s">
        <v>1210</v>
      </c>
      <c r="F880" s="138" t="s">
        <v>789</v>
      </c>
      <c r="G880" s="139" t="s">
        <v>205</v>
      </c>
      <c r="H880" s="140">
        <v>12</v>
      </c>
      <c r="I880" s="141"/>
      <c r="J880" s="141">
        <f>ROUND(I880*H880,2)</f>
        <v>0</v>
      </c>
      <c r="K880" s="138" t="s">
        <v>3</v>
      </c>
      <c r="L880" s="142"/>
      <c r="M880" s="143" t="s">
        <v>3</v>
      </c>
      <c r="N880" s="144" t="s">
        <v>44</v>
      </c>
      <c r="O880" s="117">
        <v>0</v>
      </c>
      <c r="P880" s="117">
        <f>O880*H880</f>
        <v>0</v>
      </c>
      <c r="Q880" s="117">
        <v>0</v>
      </c>
      <c r="R880" s="117">
        <f>Q880*H880</f>
        <v>0</v>
      </c>
      <c r="S880" s="117">
        <v>0</v>
      </c>
      <c r="T880" s="118">
        <f>S880*H880</f>
        <v>0</v>
      </c>
      <c r="AR880" s="14" t="s">
        <v>153</v>
      </c>
      <c r="AT880" s="14" t="s">
        <v>272</v>
      </c>
      <c r="AU880" s="14" t="s">
        <v>78</v>
      </c>
      <c r="AY880" s="14" t="s">
        <v>119</v>
      </c>
      <c r="BE880" s="119">
        <f>IF(N880="základní",J880,0)</f>
        <v>0</v>
      </c>
      <c r="BF880" s="119">
        <f>IF(N880="snížená",J880,0)</f>
        <v>0</v>
      </c>
      <c r="BG880" s="119">
        <f>IF(N880="zákl. přenesená",J880,0)</f>
        <v>0</v>
      </c>
      <c r="BH880" s="119">
        <f>IF(N880="sníž. přenesená",J880,0)</f>
        <v>0</v>
      </c>
      <c r="BI880" s="119">
        <f>IF(N880="nulová",J880,0)</f>
        <v>0</v>
      </c>
      <c r="BJ880" s="14" t="s">
        <v>78</v>
      </c>
      <c r="BK880" s="119">
        <f>ROUND(I880*H880,2)</f>
        <v>0</v>
      </c>
      <c r="BL880" s="14" t="s">
        <v>134</v>
      </c>
      <c r="BM880" s="14" t="s">
        <v>1211</v>
      </c>
    </row>
    <row r="881" spans="2:65" s="10" customFormat="1" x14ac:dyDescent="0.2">
      <c r="B881" s="123"/>
      <c r="D881" s="120" t="s">
        <v>165</v>
      </c>
      <c r="E881" s="124" t="s">
        <v>3</v>
      </c>
      <c r="F881" s="125" t="s">
        <v>180</v>
      </c>
      <c r="H881" s="126">
        <v>12</v>
      </c>
      <c r="L881" s="123"/>
      <c r="M881" s="127"/>
      <c r="N881" s="128"/>
      <c r="O881" s="128"/>
      <c r="P881" s="128"/>
      <c r="Q881" s="128"/>
      <c r="R881" s="128"/>
      <c r="S881" s="128"/>
      <c r="T881" s="129"/>
      <c r="AT881" s="124" t="s">
        <v>165</v>
      </c>
      <c r="AU881" s="124" t="s">
        <v>78</v>
      </c>
      <c r="AV881" s="10" t="s">
        <v>80</v>
      </c>
      <c r="AW881" s="10" t="s">
        <v>35</v>
      </c>
      <c r="AX881" s="10" t="s">
        <v>78</v>
      </c>
      <c r="AY881" s="124" t="s">
        <v>119</v>
      </c>
    </row>
    <row r="882" spans="2:65" s="11" customFormat="1" x14ac:dyDescent="0.2">
      <c r="B882" s="130"/>
      <c r="D882" s="120" t="s">
        <v>165</v>
      </c>
      <c r="E882" s="131" t="s">
        <v>3</v>
      </c>
      <c r="F882" s="132" t="s">
        <v>1114</v>
      </c>
      <c r="H882" s="131" t="s">
        <v>3</v>
      </c>
      <c r="L882" s="130"/>
      <c r="M882" s="133"/>
      <c r="N882" s="134"/>
      <c r="O882" s="134"/>
      <c r="P882" s="134"/>
      <c r="Q882" s="134"/>
      <c r="R882" s="134"/>
      <c r="S882" s="134"/>
      <c r="T882" s="135"/>
      <c r="AT882" s="131" t="s">
        <v>165</v>
      </c>
      <c r="AU882" s="131" t="s">
        <v>78</v>
      </c>
      <c r="AV882" s="11" t="s">
        <v>78</v>
      </c>
      <c r="AW882" s="11" t="s">
        <v>35</v>
      </c>
      <c r="AX882" s="11" t="s">
        <v>73</v>
      </c>
      <c r="AY882" s="131" t="s">
        <v>119</v>
      </c>
    </row>
    <row r="883" spans="2:65" s="1" customFormat="1" ht="16.5" customHeight="1" x14ac:dyDescent="0.2">
      <c r="B883" s="109"/>
      <c r="C883" s="136" t="s">
        <v>1212</v>
      </c>
      <c r="D883" s="136" t="s">
        <v>272</v>
      </c>
      <c r="E883" s="137" t="s">
        <v>1213</v>
      </c>
      <c r="F883" s="138" t="s">
        <v>1214</v>
      </c>
      <c r="G883" s="139" t="s">
        <v>205</v>
      </c>
      <c r="H883" s="140">
        <v>330</v>
      </c>
      <c r="I883" s="141"/>
      <c r="J883" s="141">
        <f>ROUND(I883*H883,2)</f>
        <v>0</v>
      </c>
      <c r="K883" s="138" t="s">
        <v>3</v>
      </c>
      <c r="L883" s="142"/>
      <c r="M883" s="143" t="s">
        <v>3</v>
      </c>
      <c r="N883" s="144" t="s">
        <v>44</v>
      </c>
      <c r="O883" s="117">
        <v>0</v>
      </c>
      <c r="P883" s="117">
        <f>O883*H883</f>
        <v>0</v>
      </c>
      <c r="Q883" s="117">
        <v>0</v>
      </c>
      <c r="R883" s="117">
        <f>Q883*H883</f>
        <v>0</v>
      </c>
      <c r="S883" s="117">
        <v>0</v>
      </c>
      <c r="T883" s="118">
        <f>S883*H883</f>
        <v>0</v>
      </c>
      <c r="AR883" s="14" t="s">
        <v>153</v>
      </c>
      <c r="AT883" s="14" t="s">
        <v>272</v>
      </c>
      <c r="AU883" s="14" t="s">
        <v>78</v>
      </c>
      <c r="AY883" s="14" t="s">
        <v>119</v>
      </c>
      <c r="BE883" s="119">
        <f>IF(N883="základní",J883,0)</f>
        <v>0</v>
      </c>
      <c r="BF883" s="119">
        <f>IF(N883="snížená",J883,0)</f>
        <v>0</v>
      </c>
      <c r="BG883" s="119">
        <f>IF(N883="zákl. přenesená",J883,0)</f>
        <v>0</v>
      </c>
      <c r="BH883" s="119">
        <f>IF(N883="sníž. přenesená",J883,0)</f>
        <v>0</v>
      </c>
      <c r="BI883" s="119">
        <f>IF(N883="nulová",J883,0)</f>
        <v>0</v>
      </c>
      <c r="BJ883" s="14" t="s">
        <v>78</v>
      </c>
      <c r="BK883" s="119">
        <f>ROUND(I883*H883,2)</f>
        <v>0</v>
      </c>
      <c r="BL883" s="14" t="s">
        <v>134</v>
      </c>
      <c r="BM883" s="14" t="s">
        <v>1215</v>
      </c>
    </row>
    <row r="884" spans="2:65" s="10" customFormat="1" x14ac:dyDescent="0.2">
      <c r="B884" s="123"/>
      <c r="D884" s="120" t="s">
        <v>165</v>
      </c>
      <c r="E884" s="124" t="s">
        <v>3</v>
      </c>
      <c r="F884" s="125" t="s">
        <v>553</v>
      </c>
      <c r="H884" s="126">
        <v>330</v>
      </c>
      <c r="L884" s="123"/>
      <c r="M884" s="127"/>
      <c r="N884" s="128"/>
      <c r="O884" s="128"/>
      <c r="P884" s="128"/>
      <c r="Q884" s="128"/>
      <c r="R884" s="128"/>
      <c r="S884" s="128"/>
      <c r="T884" s="129"/>
      <c r="AT884" s="124" t="s">
        <v>165</v>
      </c>
      <c r="AU884" s="124" t="s">
        <v>78</v>
      </c>
      <c r="AV884" s="10" t="s">
        <v>80</v>
      </c>
      <c r="AW884" s="10" t="s">
        <v>35</v>
      </c>
      <c r="AX884" s="10" t="s">
        <v>78</v>
      </c>
      <c r="AY884" s="124" t="s">
        <v>119</v>
      </c>
    </row>
    <row r="885" spans="2:65" s="11" customFormat="1" x14ac:dyDescent="0.2">
      <c r="B885" s="130"/>
      <c r="D885" s="120" t="s">
        <v>165</v>
      </c>
      <c r="E885" s="131" t="s">
        <v>3</v>
      </c>
      <c r="F885" s="132" t="s">
        <v>1114</v>
      </c>
      <c r="H885" s="131" t="s">
        <v>3</v>
      </c>
      <c r="L885" s="130"/>
      <c r="M885" s="133"/>
      <c r="N885" s="134"/>
      <c r="O885" s="134"/>
      <c r="P885" s="134"/>
      <c r="Q885" s="134"/>
      <c r="R885" s="134"/>
      <c r="S885" s="134"/>
      <c r="T885" s="135"/>
      <c r="AT885" s="131" t="s">
        <v>165</v>
      </c>
      <c r="AU885" s="131" t="s">
        <v>78</v>
      </c>
      <c r="AV885" s="11" t="s">
        <v>78</v>
      </c>
      <c r="AW885" s="11" t="s">
        <v>35</v>
      </c>
      <c r="AX885" s="11" t="s">
        <v>73</v>
      </c>
      <c r="AY885" s="131" t="s">
        <v>119</v>
      </c>
    </row>
    <row r="886" spans="2:65" s="9" customFormat="1" ht="25.9" customHeight="1" x14ac:dyDescent="0.2">
      <c r="B886" s="99"/>
      <c r="D886" s="100" t="s">
        <v>72</v>
      </c>
      <c r="E886" s="101" t="s">
        <v>1216</v>
      </c>
      <c r="F886" s="101" t="s">
        <v>1217</v>
      </c>
      <c r="J886" s="102">
        <f>BK886</f>
        <v>0</v>
      </c>
      <c r="L886" s="99"/>
      <c r="M886" s="103"/>
      <c r="N886" s="104"/>
      <c r="O886" s="104"/>
      <c r="P886" s="105">
        <f>SUM(P887:P914)</f>
        <v>0</v>
      </c>
      <c r="Q886" s="104"/>
      <c r="R886" s="105">
        <f>SUM(R887:R914)</f>
        <v>0</v>
      </c>
      <c r="S886" s="104"/>
      <c r="T886" s="106">
        <f>SUM(T887:T914)</f>
        <v>0</v>
      </c>
      <c r="AR886" s="100" t="s">
        <v>78</v>
      </c>
      <c r="AT886" s="107" t="s">
        <v>72</v>
      </c>
      <c r="AU886" s="107" t="s">
        <v>73</v>
      </c>
      <c r="AY886" s="100" t="s">
        <v>119</v>
      </c>
      <c r="BK886" s="108">
        <f>SUM(BK887:BK914)</f>
        <v>0</v>
      </c>
    </row>
    <row r="887" spans="2:65" s="1" customFormat="1" ht="16.5" customHeight="1" x14ac:dyDescent="0.2">
      <c r="B887" s="109"/>
      <c r="C887" s="136" t="s">
        <v>1218</v>
      </c>
      <c r="D887" s="136" t="s">
        <v>272</v>
      </c>
      <c r="E887" s="137" t="s">
        <v>335</v>
      </c>
      <c r="F887" s="138" t="s">
        <v>336</v>
      </c>
      <c r="G887" s="139" t="s">
        <v>281</v>
      </c>
      <c r="H887" s="140">
        <v>55</v>
      </c>
      <c r="I887" s="141"/>
      <c r="J887" s="141">
        <f>ROUND(I887*H887,2)</f>
        <v>0</v>
      </c>
      <c r="K887" s="138" t="s">
        <v>3</v>
      </c>
      <c r="L887" s="142"/>
      <c r="M887" s="143" t="s">
        <v>3</v>
      </c>
      <c r="N887" s="144" t="s">
        <v>44</v>
      </c>
      <c r="O887" s="117">
        <v>0</v>
      </c>
      <c r="P887" s="117">
        <f>O887*H887</f>
        <v>0</v>
      </c>
      <c r="Q887" s="117">
        <v>0</v>
      </c>
      <c r="R887" s="117">
        <f>Q887*H887</f>
        <v>0</v>
      </c>
      <c r="S887" s="117">
        <v>0</v>
      </c>
      <c r="T887" s="118">
        <f>S887*H887</f>
        <v>0</v>
      </c>
      <c r="AR887" s="14" t="s">
        <v>153</v>
      </c>
      <c r="AT887" s="14" t="s">
        <v>272</v>
      </c>
      <c r="AU887" s="14" t="s">
        <v>78</v>
      </c>
      <c r="AY887" s="14" t="s">
        <v>119</v>
      </c>
      <c r="BE887" s="119">
        <f>IF(N887="základní",J887,0)</f>
        <v>0</v>
      </c>
      <c r="BF887" s="119">
        <f>IF(N887="snížená",J887,0)</f>
        <v>0</v>
      </c>
      <c r="BG887" s="119">
        <f>IF(N887="zákl. přenesená",J887,0)</f>
        <v>0</v>
      </c>
      <c r="BH887" s="119">
        <f>IF(N887="sníž. přenesená",J887,0)</f>
        <v>0</v>
      </c>
      <c r="BI887" s="119">
        <f>IF(N887="nulová",J887,0)</f>
        <v>0</v>
      </c>
      <c r="BJ887" s="14" t="s">
        <v>78</v>
      </c>
      <c r="BK887" s="119">
        <f>ROUND(I887*H887,2)</f>
        <v>0</v>
      </c>
      <c r="BL887" s="14" t="s">
        <v>134</v>
      </c>
      <c r="BM887" s="14" t="s">
        <v>1219</v>
      </c>
    </row>
    <row r="888" spans="2:65" s="1" customFormat="1" ht="19.5" x14ac:dyDescent="0.2">
      <c r="B888" s="25"/>
      <c r="D888" s="120" t="s">
        <v>142</v>
      </c>
      <c r="F888" s="121" t="s">
        <v>338</v>
      </c>
      <c r="L888" s="25"/>
      <c r="M888" s="122"/>
      <c r="N888" s="46"/>
      <c r="O888" s="46"/>
      <c r="P888" s="46"/>
      <c r="Q888" s="46"/>
      <c r="R888" s="46"/>
      <c r="S888" s="46"/>
      <c r="T888" s="47"/>
      <c r="AT888" s="14" t="s">
        <v>142</v>
      </c>
      <c r="AU888" s="14" t="s">
        <v>78</v>
      </c>
    </row>
    <row r="889" spans="2:65" s="10" customFormat="1" x14ac:dyDescent="0.2">
      <c r="B889" s="123"/>
      <c r="D889" s="120" t="s">
        <v>165</v>
      </c>
      <c r="E889" s="124" t="s">
        <v>3</v>
      </c>
      <c r="F889" s="125" t="s">
        <v>412</v>
      </c>
      <c r="H889" s="126">
        <v>55</v>
      </c>
      <c r="L889" s="123"/>
      <c r="M889" s="127"/>
      <c r="N889" s="128"/>
      <c r="O889" s="128"/>
      <c r="P889" s="128"/>
      <c r="Q889" s="128"/>
      <c r="R889" s="128"/>
      <c r="S889" s="128"/>
      <c r="T889" s="129"/>
      <c r="AT889" s="124" t="s">
        <v>165</v>
      </c>
      <c r="AU889" s="124" t="s">
        <v>78</v>
      </c>
      <c r="AV889" s="10" t="s">
        <v>80</v>
      </c>
      <c r="AW889" s="10" t="s">
        <v>35</v>
      </c>
      <c r="AX889" s="10" t="s">
        <v>78</v>
      </c>
      <c r="AY889" s="124" t="s">
        <v>119</v>
      </c>
    </row>
    <row r="890" spans="2:65" s="11" customFormat="1" x14ac:dyDescent="0.2">
      <c r="B890" s="130"/>
      <c r="D890" s="120" t="s">
        <v>165</v>
      </c>
      <c r="E890" s="131" t="s">
        <v>3</v>
      </c>
      <c r="F890" s="132" t="s">
        <v>1114</v>
      </c>
      <c r="H890" s="131" t="s">
        <v>3</v>
      </c>
      <c r="L890" s="130"/>
      <c r="M890" s="133"/>
      <c r="N890" s="134"/>
      <c r="O890" s="134"/>
      <c r="P890" s="134"/>
      <c r="Q890" s="134"/>
      <c r="R890" s="134"/>
      <c r="S890" s="134"/>
      <c r="T890" s="135"/>
      <c r="AT890" s="131" t="s">
        <v>165</v>
      </c>
      <c r="AU890" s="131" t="s">
        <v>78</v>
      </c>
      <c r="AV890" s="11" t="s">
        <v>78</v>
      </c>
      <c r="AW890" s="11" t="s">
        <v>35</v>
      </c>
      <c r="AX890" s="11" t="s">
        <v>73</v>
      </c>
      <c r="AY890" s="131" t="s">
        <v>119</v>
      </c>
    </row>
    <row r="891" spans="2:65" s="1" customFormat="1" ht="16.5" customHeight="1" x14ac:dyDescent="0.2">
      <c r="B891" s="109"/>
      <c r="C891" s="136" t="s">
        <v>1220</v>
      </c>
      <c r="D891" s="136" t="s">
        <v>272</v>
      </c>
      <c r="E891" s="137" t="s">
        <v>341</v>
      </c>
      <c r="F891" s="138" t="s">
        <v>342</v>
      </c>
      <c r="G891" s="139" t="s">
        <v>281</v>
      </c>
      <c r="H891" s="140">
        <v>25</v>
      </c>
      <c r="I891" s="141"/>
      <c r="J891" s="141">
        <f>ROUND(I891*H891,2)</f>
        <v>0</v>
      </c>
      <c r="K891" s="138" t="s">
        <v>3</v>
      </c>
      <c r="L891" s="142"/>
      <c r="M891" s="143" t="s">
        <v>3</v>
      </c>
      <c r="N891" s="144" t="s">
        <v>44</v>
      </c>
      <c r="O891" s="117">
        <v>0</v>
      </c>
      <c r="P891" s="117">
        <f>O891*H891</f>
        <v>0</v>
      </c>
      <c r="Q891" s="117">
        <v>0</v>
      </c>
      <c r="R891" s="117">
        <f>Q891*H891</f>
        <v>0</v>
      </c>
      <c r="S891" s="117">
        <v>0</v>
      </c>
      <c r="T891" s="118">
        <f>S891*H891</f>
        <v>0</v>
      </c>
      <c r="AR891" s="14" t="s">
        <v>153</v>
      </c>
      <c r="AT891" s="14" t="s">
        <v>272</v>
      </c>
      <c r="AU891" s="14" t="s">
        <v>78</v>
      </c>
      <c r="AY891" s="14" t="s">
        <v>119</v>
      </c>
      <c r="BE891" s="119">
        <f>IF(N891="základní",J891,0)</f>
        <v>0</v>
      </c>
      <c r="BF891" s="119">
        <f>IF(N891="snížená",J891,0)</f>
        <v>0</v>
      </c>
      <c r="BG891" s="119">
        <f>IF(N891="zákl. přenesená",J891,0)</f>
        <v>0</v>
      </c>
      <c r="BH891" s="119">
        <f>IF(N891="sníž. přenesená",J891,0)</f>
        <v>0</v>
      </c>
      <c r="BI891" s="119">
        <f>IF(N891="nulová",J891,0)</f>
        <v>0</v>
      </c>
      <c r="BJ891" s="14" t="s">
        <v>78</v>
      </c>
      <c r="BK891" s="119">
        <f>ROUND(I891*H891,2)</f>
        <v>0</v>
      </c>
      <c r="BL891" s="14" t="s">
        <v>134</v>
      </c>
      <c r="BM891" s="14" t="s">
        <v>1221</v>
      </c>
    </row>
    <row r="892" spans="2:65" s="1" customFormat="1" ht="19.5" x14ac:dyDescent="0.2">
      <c r="B892" s="25"/>
      <c r="D892" s="120" t="s">
        <v>142</v>
      </c>
      <c r="F892" s="121" t="s">
        <v>338</v>
      </c>
      <c r="L892" s="25"/>
      <c r="M892" s="122"/>
      <c r="N892" s="46"/>
      <c r="O892" s="46"/>
      <c r="P892" s="46"/>
      <c r="Q892" s="46"/>
      <c r="R892" s="46"/>
      <c r="S892" s="46"/>
      <c r="T892" s="47"/>
      <c r="AT892" s="14" t="s">
        <v>142</v>
      </c>
      <c r="AU892" s="14" t="s">
        <v>78</v>
      </c>
    </row>
    <row r="893" spans="2:65" s="10" customFormat="1" x14ac:dyDescent="0.2">
      <c r="B893" s="123"/>
      <c r="D893" s="120" t="s">
        <v>165</v>
      </c>
      <c r="E893" s="124" t="s">
        <v>3</v>
      </c>
      <c r="F893" s="125" t="s">
        <v>253</v>
      </c>
      <c r="H893" s="126">
        <v>25</v>
      </c>
      <c r="L893" s="123"/>
      <c r="M893" s="127"/>
      <c r="N893" s="128"/>
      <c r="O893" s="128"/>
      <c r="P893" s="128"/>
      <c r="Q893" s="128"/>
      <c r="R893" s="128"/>
      <c r="S893" s="128"/>
      <c r="T893" s="129"/>
      <c r="AT893" s="124" t="s">
        <v>165</v>
      </c>
      <c r="AU893" s="124" t="s">
        <v>78</v>
      </c>
      <c r="AV893" s="10" t="s">
        <v>80</v>
      </c>
      <c r="AW893" s="10" t="s">
        <v>35</v>
      </c>
      <c r="AX893" s="10" t="s">
        <v>78</v>
      </c>
      <c r="AY893" s="124" t="s">
        <v>119</v>
      </c>
    </row>
    <row r="894" spans="2:65" s="11" customFormat="1" x14ac:dyDescent="0.2">
      <c r="B894" s="130"/>
      <c r="D894" s="120" t="s">
        <v>165</v>
      </c>
      <c r="E894" s="131" t="s">
        <v>3</v>
      </c>
      <c r="F894" s="132" t="s">
        <v>1114</v>
      </c>
      <c r="H894" s="131" t="s">
        <v>3</v>
      </c>
      <c r="L894" s="130"/>
      <c r="M894" s="133"/>
      <c r="N894" s="134"/>
      <c r="O894" s="134"/>
      <c r="P894" s="134"/>
      <c r="Q894" s="134"/>
      <c r="R894" s="134"/>
      <c r="S894" s="134"/>
      <c r="T894" s="135"/>
      <c r="AT894" s="131" t="s">
        <v>165</v>
      </c>
      <c r="AU894" s="131" t="s">
        <v>78</v>
      </c>
      <c r="AV894" s="11" t="s">
        <v>78</v>
      </c>
      <c r="AW894" s="11" t="s">
        <v>35</v>
      </c>
      <c r="AX894" s="11" t="s">
        <v>73</v>
      </c>
      <c r="AY894" s="131" t="s">
        <v>119</v>
      </c>
    </row>
    <row r="895" spans="2:65" s="1" customFormat="1" ht="16.5" customHeight="1" x14ac:dyDescent="0.2">
      <c r="B895" s="109"/>
      <c r="C895" s="136" t="s">
        <v>1222</v>
      </c>
      <c r="D895" s="136" t="s">
        <v>272</v>
      </c>
      <c r="E895" s="137" t="s">
        <v>346</v>
      </c>
      <c r="F895" s="138" t="s">
        <v>347</v>
      </c>
      <c r="G895" s="139" t="s">
        <v>281</v>
      </c>
      <c r="H895" s="140">
        <v>25</v>
      </c>
      <c r="I895" s="141"/>
      <c r="J895" s="141">
        <f>ROUND(I895*H895,2)</f>
        <v>0</v>
      </c>
      <c r="K895" s="138" t="s">
        <v>3</v>
      </c>
      <c r="L895" s="142"/>
      <c r="M895" s="143" t="s">
        <v>3</v>
      </c>
      <c r="N895" s="144" t="s">
        <v>44</v>
      </c>
      <c r="O895" s="117">
        <v>0</v>
      </c>
      <c r="P895" s="117">
        <f>O895*H895</f>
        <v>0</v>
      </c>
      <c r="Q895" s="117">
        <v>0</v>
      </c>
      <c r="R895" s="117">
        <f>Q895*H895</f>
        <v>0</v>
      </c>
      <c r="S895" s="117">
        <v>0</v>
      </c>
      <c r="T895" s="118">
        <f>S895*H895</f>
        <v>0</v>
      </c>
      <c r="AR895" s="14" t="s">
        <v>153</v>
      </c>
      <c r="AT895" s="14" t="s">
        <v>272</v>
      </c>
      <c r="AU895" s="14" t="s">
        <v>78</v>
      </c>
      <c r="AY895" s="14" t="s">
        <v>119</v>
      </c>
      <c r="BE895" s="119">
        <f>IF(N895="základní",J895,0)</f>
        <v>0</v>
      </c>
      <c r="BF895" s="119">
        <f>IF(N895="snížená",J895,0)</f>
        <v>0</v>
      </c>
      <c r="BG895" s="119">
        <f>IF(N895="zákl. přenesená",J895,0)</f>
        <v>0</v>
      </c>
      <c r="BH895" s="119">
        <f>IF(N895="sníž. přenesená",J895,0)</f>
        <v>0</v>
      </c>
      <c r="BI895" s="119">
        <f>IF(N895="nulová",J895,0)</f>
        <v>0</v>
      </c>
      <c r="BJ895" s="14" t="s">
        <v>78</v>
      </c>
      <c r="BK895" s="119">
        <f>ROUND(I895*H895,2)</f>
        <v>0</v>
      </c>
      <c r="BL895" s="14" t="s">
        <v>134</v>
      </c>
      <c r="BM895" s="14" t="s">
        <v>1223</v>
      </c>
    </row>
    <row r="896" spans="2:65" s="1" customFormat="1" ht="19.5" x14ac:dyDescent="0.2">
      <c r="B896" s="25"/>
      <c r="D896" s="120" t="s">
        <v>142</v>
      </c>
      <c r="F896" s="121" t="s">
        <v>338</v>
      </c>
      <c r="L896" s="25"/>
      <c r="M896" s="122"/>
      <c r="N896" s="46"/>
      <c r="O896" s="46"/>
      <c r="P896" s="46"/>
      <c r="Q896" s="46"/>
      <c r="R896" s="46"/>
      <c r="S896" s="46"/>
      <c r="T896" s="47"/>
      <c r="AT896" s="14" t="s">
        <v>142</v>
      </c>
      <c r="AU896" s="14" t="s">
        <v>78</v>
      </c>
    </row>
    <row r="897" spans="2:65" s="10" customFormat="1" x14ac:dyDescent="0.2">
      <c r="B897" s="123"/>
      <c r="D897" s="120" t="s">
        <v>165</v>
      </c>
      <c r="E897" s="124" t="s">
        <v>3</v>
      </c>
      <c r="F897" s="125" t="s">
        <v>253</v>
      </c>
      <c r="H897" s="126">
        <v>25</v>
      </c>
      <c r="L897" s="123"/>
      <c r="M897" s="127"/>
      <c r="N897" s="128"/>
      <c r="O897" s="128"/>
      <c r="P897" s="128"/>
      <c r="Q897" s="128"/>
      <c r="R897" s="128"/>
      <c r="S897" s="128"/>
      <c r="T897" s="129"/>
      <c r="AT897" s="124" t="s">
        <v>165</v>
      </c>
      <c r="AU897" s="124" t="s">
        <v>78</v>
      </c>
      <c r="AV897" s="10" t="s">
        <v>80</v>
      </c>
      <c r="AW897" s="10" t="s">
        <v>35</v>
      </c>
      <c r="AX897" s="10" t="s">
        <v>78</v>
      </c>
      <c r="AY897" s="124" t="s">
        <v>119</v>
      </c>
    </row>
    <row r="898" spans="2:65" s="11" customFormat="1" x14ac:dyDescent="0.2">
      <c r="B898" s="130"/>
      <c r="D898" s="120" t="s">
        <v>165</v>
      </c>
      <c r="E898" s="131" t="s">
        <v>3</v>
      </c>
      <c r="F898" s="132" t="s">
        <v>1114</v>
      </c>
      <c r="H898" s="131" t="s">
        <v>3</v>
      </c>
      <c r="L898" s="130"/>
      <c r="M898" s="133"/>
      <c r="N898" s="134"/>
      <c r="O898" s="134"/>
      <c r="P898" s="134"/>
      <c r="Q898" s="134"/>
      <c r="R898" s="134"/>
      <c r="S898" s="134"/>
      <c r="T898" s="135"/>
      <c r="AT898" s="131" t="s">
        <v>165</v>
      </c>
      <c r="AU898" s="131" t="s">
        <v>78</v>
      </c>
      <c r="AV898" s="11" t="s">
        <v>78</v>
      </c>
      <c r="AW898" s="11" t="s">
        <v>35</v>
      </c>
      <c r="AX898" s="11" t="s">
        <v>73</v>
      </c>
      <c r="AY898" s="131" t="s">
        <v>119</v>
      </c>
    </row>
    <row r="899" spans="2:65" s="1" customFormat="1" ht="16.5" customHeight="1" x14ac:dyDescent="0.2">
      <c r="B899" s="109"/>
      <c r="C899" s="136" t="s">
        <v>1224</v>
      </c>
      <c r="D899" s="136" t="s">
        <v>272</v>
      </c>
      <c r="E899" s="137" t="s">
        <v>1225</v>
      </c>
      <c r="F899" s="138" t="s">
        <v>1226</v>
      </c>
      <c r="G899" s="139" t="s">
        <v>281</v>
      </c>
      <c r="H899" s="140">
        <v>1</v>
      </c>
      <c r="I899" s="141"/>
      <c r="J899" s="141">
        <f>ROUND(I899*H899,2)</f>
        <v>0</v>
      </c>
      <c r="K899" s="138" t="s">
        <v>3</v>
      </c>
      <c r="L899" s="142"/>
      <c r="M899" s="143" t="s">
        <v>3</v>
      </c>
      <c r="N899" s="144" t="s">
        <v>44</v>
      </c>
      <c r="O899" s="117">
        <v>0</v>
      </c>
      <c r="P899" s="117">
        <f>O899*H899</f>
        <v>0</v>
      </c>
      <c r="Q899" s="117">
        <v>0</v>
      </c>
      <c r="R899" s="117">
        <f>Q899*H899</f>
        <v>0</v>
      </c>
      <c r="S899" s="117">
        <v>0</v>
      </c>
      <c r="T899" s="118">
        <f>S899*H899</f>
        <v>0</v>
      </c>
      <c r="AR899" s="14" t="s">
        <v>153</v>
      </c>
      <c r="AT899" s="14" t="s">
        <v>272</v>
      </c>
      <c r="AU899" s="14" t="s">
        <v>78</v>
      </c>
      <c r="AY899" s="14" t="s">
        <v>119</v>
      </c>
      <c r="BE899" s="119">
        <f>IF(N899="základní",J899,0)</f>
        <v>0</v>
      </c>
      <c r="BF899" s="119">
        <f>IF(N899="snížená",J899,0)</f>
        <v>0</v>
      </c>
      <c r="BG899" s="119">
        <f>IF(N899="zákl. přenesená",J899,0)</f>
        <v>0</v>
      </c>
      <c r="BH899" s="119">
        <f>IF(N899="sníž. přenesená",J899,0)</f>
        <v>0</v>
      </c>
      <c r="BI899" s="119">
        <f>IF(N899="nulová",J899,0)</f>
        <v>0</v>
      </c>
      <c r="BJ899" s="14" t="s">
        <v>78</v>
      </c>
      <c r="BK899" s="119">
        <f>ROUND(I899*H899,2)</f>
        <v>0</v>
      </c>
      <c r="BL899" s="14" t="s">
        <v>134</v>
      </c>
      <c r="BM899" s="14" t="s">
        <v>1227</v>
      </c>
    </row>
    <row r="900" spans="2:65" s="1" customFormat="1" ht="19.5" x14ac:dyDescent="0.2">
      <c r="B900" s="25"/>
      <c r="D900" s="120" t="s">
        <v>142</v>
      </c>
      <c r="F900" s="121" t="s">
        <v>338</v>
      </c>
      <c r="L900" s="25"/>
      <c r="M900" s="122"/>
      <c r="N900" s="46"/>
      <c r="O900" s="46"/>
      <c r="P900" s="46"/>
      <c r="Q900" s="46"/>
      <c r="R900" s="46"/>
      <c r="S900" s="46"/>
      <c r="T900" s="47"/>
      <c r="AT900" s="14" t="s">
        <v>142</v>
      </c>
      <c r="AU900" s="14" t="s">
        <v>78</v>
      </c>
    </row>
    <row r="901" spans="2:65" s="10" customFormat="1" x14ac:dyDescent="0.2">
      <c r="B901" s="123"/>
      <c r="D901" s="120" t="s">
        <v>165</v>
      </c>
      <c r="E901" s="124" t="s">
        <v>3</v>
      </c>
      <c r="F901" s="125" t="s">
        <v>78</v>
      </c>
      <c r="H901" s="126">
        <v>1</v>
      </c>
      <c r="L901" s="123"/>
      <c r="M901" s="127"/>
      <c r="N901" s="128"/>
      <c r="O901" s="128"/>
      <c r="P901" s="128"/>
      <c r="Q901" s="128"/>
      <c r="R901" s="128"/>
      <c r="S901" s="128"/>
      <c r="T901" s="129"/>
      <c r="AT901" s="124" t="s">
        <v>165</v>
      </c>
      <c r="AU901" s="124" t="s">
        <v>78</v>
      </c>
      <c r="AV901" s="10" t="s">
        <v>80</v>
      </c>
      <c r="AW901" s="10" t="s">
        <v>35</v>
      </c>
      <c r="AX901" s="10" t="s">
        <v>78</v>
      </c>
      <c r="AY901" s="124" t="s">
        <v>119</v>
      </c>
    </row>
    <row r="902" spans="2:65" s="11" customFormat="1" x14ac:dyDescent="0.2">
      <c r="B902" s="130"/>
      <c r="D902" s="120" t="s">
        <v>165</v>
      </c>
      <c r="E902" s="131" t="s">
        <v>3</v>
      </c>
      <c r="F902" s="132" t="s">
        <v>1114</v>
      </c>
      <c r="H902" s="131" t="s">
        <v>3</v>
      </c>
      <c r="L902" s="130"/>
      <c r="M902" s="133"/>
      <c r="N902" s="134"/>
      <c r="O902" s="134"/>
      <c r="P902" s="134"/>
      <c r="Q902" s="134"/>
      <c r="R902" s="134"/>
      <c r="S902" s="134"/>
      <c r="T902" s="135"/>
      <c r="AT902" s="131" t="s">
        <v>165</v>
      </c>
      <c r="AU902" s="131" t="s">
        <v>78</v>
      </c>
      <c r="AV902" s="11" t="s">
        <v>78</v>
      </c>
      <c r="AW902" s="11" t="s">
        <v>35</v>
      </c>
      <c r="AX902" s="11" t="s">
        <v>73</v>
      </c>
      <c r="AY902" s="131" t="s">
        <v>119</v>
      </c>
    </row>
    <row r="903" spans="2:65" s="1" customFormat="1" ht="16.5" customHeight="1" x14ac:dyDescent="0.2">
      <c r="B903" s="109"/>
      <c r="C903" s="136" t="s">
        <v>804</v>
      </c>
      <c r="D903" s="136" t="s">
        <v>272</v>
      </c>
      <c r="E903" s="137" t="s">
        <v>351</v>
      </c>
      <c r="F903" s="138" t="s">
        <v>352</v>
      </c>
      <c r="G903" s="139" t="s">
        <v>287</v>
      </c>
      <c r="H903" s="140">
        <v>11</v>
      </c>
      <c r="I903" s="141"/>
      <c r="J903" s="141">
        <f>ROUND(I903*H903,2)</f>
        <v>0</v>
      </c>
      <c r="K903" s="138" t="s">
        <v>3</v>
      </c>
      <c r="L903" s="142"/>
      <c r="M903" s="143" t="s">
        <v>3</v>
      </c>
      <c r="N903" s="144" t="s">
        <v>44</v>
      </c>
      <c r="O903" s="117">
        <v>0</v>
      </c>
      <c r="P903" s="117">
        <f>O903*H903</f>
        <v>0</v>
      </c>
      <c r="Q903" s="117">
        <v>0</v>
      </c>
      <c r="R903" s="117">
        <f>Q903*H903</f>
        <v>0</v>
      </c>
      <c r="S903" s="117">
        <v>0</v>
      </c>
      <c r="T903" s="118">
        <f>S903*H903</f>
        <v>0</v>
      </c>
      <c r="AR903" s="14" t="s">
        <v>153</v>
      </c>
      <c r="AT903" s="14" t="s">
        <v>272</v>
      </c>
      <c r="AU903" s="14" t="s">
        <v>78</v>
      </c>
      <c r="AY903" s="14" t="s">
        <v>119</v>
      </c>
      <c r="BE903" s="119">
        <f>IF(N903="základní",J903,0)</f>
        <v>0</v>
      </c>
      <c r="BF903" s="119">
        <f>IF(N903="snížená",J903,0)</f>
        <v>0</v>
      </c>
      <c r="BG903" s="119">
        <f>IF(N903="zákl. přenesená",J903,0)</f>
        <v>0</v>
      </c>
      <c r="BH903" s="119">
        <f>IF(N903="sníž. přenesená",J903,0)</f>
        <v>0</v>
      </c>
      <c r="BI903" s="119">
        <f>IF(N903="nulová",J903,0)</f>
        <v>0</v>
      </c>
      <c r="BJ903" s="14" t="s">
        <v>78</v>
      </c>
      <c r="BK903" s="119">
        <f>ROUND(I903*H903,2)</f>
        <v>0</v>
      </c>
      <c r="BL903" s="14" t="s">
        <v>134</v>
      </c>
      <c r="BM903" s="14" t="s">
        <v>1228</v>
      </c>
    </row>
    <row r="904" spans="2:65" s="1" customFormat="1" ht="19.5" x14ac:dyDescent="0.2">
      <c r="B904" s="25"/>
      <c r="D904" s="120" t="s">
        <v>142</v>
      </c>
      <c r="F904" s="121" t="s">
        <v>354</v>
      </c>
      <c r="L904" s="25"/>
      <c r="M904" s="122"/>
      <c r="N904" s="46"/>
      <c r="O904" s="46"/>
      <c r="P904" s="46"/>
      <c r="Q904" s="46"/>
      <c r="R904" s="46"/>
      <c r="S904" s="46"/>
      <c r="T904" s="47"/>
      <c r="AT904" s="14" t="s">
        <v>142</v>
      </c>
      <c r="AU904" s="14" t="s">
        <v>78</v>
      </c>
    </row>
    <row r="905" spans="2:65" s="10" customFormat="1" x14ac:dyDescent="0.2">
      <c r="B905" s="123"/>
      <c r="D905" s="120" t="s">
        <v>165</v>
      </c>
      <c r="E905" s="124" t="s">
        <v>3</v>
      </c>
      <c r="F905" s="125" t="s">
        <v>175</v>
      </c>
      <c r="H905" s="126">
        <v>11</v>
      </c>
      <c r="L905" s="123"/>
      <c r="M905" s="127"/>
      <c r="N905" s="128"/>
      <c r="O905" s="128"/>
      <c r="P905" s="128"/>
      <c r="Q905" s="128"/>
      <c r="R905" s="128"/>
      <c r="S905" s="128"/>
      <c r="T905" s="129"/>
      <c r="AT905" s="124" t="s">
        <v>165</v>
      </c>
      <c r="AU905" s="124" t="s">
        <v>78</v>
      </c>
      <c r="AV905" s="10" t="s">
        <v>80</v>
      </c>
      <c r="AW905" s="10" t="s">
        <v>35</v>
      </c>
      <c r="AX905" s="10" t="s">
        <v>78</v>
      </c>
      <c r="AY905" s="124" t="s">
        <v>119</v>
      </c>
    </row>
    <row r="906" spans="2:65" s="11" customFormat="1" x14ac:dyDescent="0.2">
      <c r="B906" s="130"/>
      <c r="D906" s="120" t="s">
        <v>165</v>
      </c>
      <c r="E906" s="131" t="s">
        <v>3</v>
      </c>
      <c r="F906" s="132" t="s">
        <v>1114</v>
      </c>
      <c r="H906" s="131" t="s">
        <v>3</v>
      </c>
      <c r="L906" s="130"/>
      <c r="M906" s="133"/>
      <c r="N906" s="134"/>
      <c r="O906" s="134"/>
      <c r="P906" s="134"/>
      <c r="Q906" s="134"/>
      <c r="R906" s="134"/>
      <c r="S906" s="134"/>
      <c r="T906" s="135"/>
      <c r="AT906" s="131" t="s">
        <v>165</v>
      </c>
      <c r="AU906" s="131" t="s">
        <v>78</v>
      </c>
      <c r="AV906" s="11" t="s">
        <v>78</v>
      </c>
      <c r="AW906" s="11" t="s">
        <v>35</v>
      </c>
      <c r="AX906" s="11" t="s">
        <v>73</v>
      </c>
      <c r="AY906" s="131" t="s">
        <v>119</v>
      </c>
    </row>
    <row r="907" spans="2:65" s="1" customFormat="1" ht="16.5" customHeight="1" x14ac:dyDescent="0.2">
      <c r="B907" s="109"/>
      <c r="C907" s="136" t="s">
        <v>1229</v>
      </c>
      <c r="D907" s="136" t="s">
        <v>272</v>
      </c>
      <c r="E907" s="137" t="s">
        <v>1230</v>
      </c>
      <c r="F907" s="138" t="s">
        <v>1231</v>
      </c>
      <c r="G907" s="139" t="s">
        <v>281</v>
      </c>
      <c r="H907" s="140">
        <v>3</v>
      </c>
      <c r="I907" s="141"/>
      <c r="J907" s="141">
        <f>ROUND(I907*H907,2)</f>
        <v>0</v>
      </c>
      <c r="K907" s="138" t="s">
        <v>3</v>
      </c>
      <c r="L907" s="142"/>
      <c r="M907" s="143" t="s">
        <v>3</v>
      </c>
      <c r="N907" s="144" t="s">
        <v>44</v>
      </c>
      <c r="O907" s="117">
        <v>0</v>
      </c>
      <c r="P907" s="117">
        <f>O907*H907</f>
        <v>0</v>
      </c>
      <c r="Q907" s="117">
        <v>0</v>
      </c>
      <c r="R907" s="117">
        <f>Q907*H907</f>
        <v>0</v>
      </c>
      <c r="S907" s="117">
        <v>0</v>
      </c>
      <c r="T907" s="118">
        <f>S907*H907</f>
        <v>0</v>
      </c>
      <c r="AR907" s="14" t="s">
        <v>153</v>
      </c>
      <c r="AT907" s="14" t="s">
        <v>272</v>
      </c>
      <c r="AU907" s="14" t="s">
        <v>78</v>
      </c>
      <c r="AY907" s="14" t="s">
        <v>119</v>
      </c>
      <c r="BE907" s="119">
        <f>IF(N907="základní",J907,0)</f>
        <v>0</v>
      </c>
      <c r="BF907" s="119">
        <f>IF(N907="snížená",J907,0)</f>
        <v>0</v>
      </c>
      <c r="BG907" s="119">
        <f>IF(N907="zákl. přenesená",J907,0)</f>
        <v>0</v>
      </c>
      <c r="BH907" s="119">
        <f>IF(N907="sníž. přenesená",J907,0)</f>
        <v>0</v>
      </c>
      <c r="BI907" s="119">
        <f>IF(N907="nulová",J907,0)</f>
        <v>0</v>
      </c>
      <c r="BJ907" s="14" t="s">
        <v>78</v>
      </c>
      <c r="BK907" s="119">
        <f>ROUND(I907*H907,2)</f>
        <v>0</v>
      </c>
      <c r="BL907" s="14" t="s">
        <v>134</v>
      </c>
      <c r="BM907" s="14" t="s">
        <v>1232</v>
      </c>
    </row>
    <row r="908" spans="2:65" s="1" customFormat="1" ht="19.5" x14ac:dyDescent="0.2">
      <c r="B908" s="25"/>
      <c r="D908" s="120" t="s">
        <v>142</v>
      </c>
      <c r="F908" s="121" t="s">
        <v>338</v>
      </c>
      <c r="L908" s="25"/>
      <c r="M908" s="122"/>
      <c r="N908" s="46"/>
      <c r="O908" s="46"/>
      <c r="P908" s="46"/>
      <c r="Q908" s="46"/>
      <c r="R908" s="46"/>
      <c r="S908" s="46"/>
      <c r="T908" s="47"/>
      <c r="AT908" s="14" t="s">
        <v>142</v>
      </c>
      <c r="AU908" s="14" t="s">
        <v>78</v>
      </c>
    </row>
    <row r="909" spans="2:65" s="10" customFormat="1" x14ac:dyDescent="0.2">
      <c r="B909" s="123"/>
      <c r="D909" s="120" t="s">
        <v>165</v>
      </c>
      <c r="E909" s="124" t="s">
        <v>3</v>
      </c>
      <c r="F909" s="125" t="s">
        <v>130</v>
      </c>
      <c r="H909" s="126">
        <v>3</v>
      </c>
      <c r="L909" s="123"/>
      <c r="M909" s="127"/>
      <c r="N909" s="128"/>
      <c r="O909" s="128"/>
      <c r="P909" s="128"/>
      <c r="Q909" s="128"/>
      <c r="R909" s="128"/>
      <c r="S909" s="128"/>
      <c r="T909" s="129"/>
      <c r="AT909" s="124" t="s">
        <v>165</v>
      </c>
      <c r="AU909" s="124" t="s">
        <v>78</v>
      </c>
      <c r="AV909" s="10" t="s">
        <v>80</v>
      </c>
      <c r="AW909" s="10" t="s">
        <v>35</v>
      </c>
      <c r="AX909" s="10" t="s">
        <v>78</v>
      </c>
      <c r="AY909" s="124" t="s">
        <v>119</v>
      </c>
    </row>
    <row r="910" spans="2:65" s="11" customFormat="1" x14ac:dyDescent="0.2">
      <c r="B910" s="130"/>
      <c r="D910" s="120" t="s">
        <v>165</v>
      </c>
      <c r="E910" s="131" t="s">
        <v>3</v>
      </c>
      <c r="F910" s="132" t="s">
        <v>1114</v>
      </c>
      <c r="H910" s="131" t="s">
        <v>3</v>
      </c>
      <c r="L910" s="130"/>
      <c r="M910" s="133"/>
      <c r="N910" s="134"/>
      <c r="O910" s="134"/>
      <c r="P910" s="134"/>
      <c r="Q910" s="134"/>
      <c r="R910" s="134"/>
      <c r="S910" s="134"/>
      <c r="T910" s="135"/>
      <c r="AT910" s="131" t="s">
        <v>165</v>
      </c>
      <c r="AU910" s="131" t="s">
        <v>78</v>
      </c>
      <c r="AV910" s="11" t="s">
        <v>78</v>
      </c>
      <c r="AW910" s="11" t="s">
        <v>35</v>
      </c>
      <c r="AX910" s="11" t="s">
        <v>73</v>
      </c>
      <c r="AY910" s="131" t="s">
        <v>119</v>
      </c>
    </row>
    <row r="911" spans="2:65" s="1" customFormat="1" ht="16.5" customHeight="1" x14ac:dyDescent="0.2">
      <c r="B911" s="109"/>
      <c r="C911" s="136" t="s">
        <v>1233</v>
      </c>
      <c r="D911" s="136" t="s">
        <v>272</v>
      </c>
      <c r="E911" s="137" t="s">
        <v>1234</v>
      </c>
      <c r="F911" s="138" t="s">
        <v>1235</v>
      </c>
      <c r="G911" s="139" t="s">
        <v>281</v>
      </c>
      <c r="H911" s="140">
        <v>3</v>
      </c>
      <c r="I911" s="141"/>
      <c r="J911" s="141">
        <f>ROUND(I911*H911,2)</f>
        <v>0</v>
      </c>
      <c r="K911" s="138" t="s">
        <v>3</v>
      </c>
      <c r="L911" s="142"/>
      <c r="M911" s="143" t="s">
        <v>3</v>
      </c>
      <c r="N911" s="144" t="s">
        <v>44</v>
      </c>
      <c r="O911" s="117">
        <v>0</v>
      </c>
      <c r="P911" s="117">
        <f>O911*H911</f>
        <v>0</v>
      </c>
      <c r="Q911" s="117">
        <v>0</v>
      </c>
      <c r="R911" s="117">
        <f>Q911*H911</f>
        <v>0</v>
      </c>
      <c r="S911" s="117">
        <v>0</v>
      </c>
      <c r="T911" s="118">
        <f>S911*H911</f>
        <v>0</v>
      </c>
      <c r="AR911" s="14" t="s">
        <v>153</v>
      </c>
      <c r="AT911" s="14" t="s">
        <v>272</v>
      </c>
      <c r="AU911" s="14" t="s">
        <v>78</v>
      </c>
      <c r="AY911" s="14" t="s">
        <v>119</v>
      </c>
      <c r="BE911" s="119">
        <f>IF(N911="základní",J911,0)</f>
        <v>0</v>
      </c>
      <c r="BF911" s="119">
        <f>IF(N911="snížená",J911,0)</f>
        <v>0</v>
      </c>
      <c r="BG911" s="119">
        <f>IF(N911="zákl. přenesená",J911,0)</f>
        <v>0</v>
      </c>
      <c r="BH911" s="119">
        <f>IF(N911="sníž. přenesená",J911,0)</f>
        <v>0</v>
      </c>
      <c r="BI911" s="119">
        <f>IF(N911="nulová",J911,0)</f>
        <v>0</v>
      </c>
      <c r="BJ911" s="14" t="s">
        <v>78</v>
      </c>
      <c r="BK911" s="119">
        <f>ROUND(I911*H911,2)</f>
        <v>0</v>
      </c>
      <c r="BL911" s="14" t="s">
        <v>134</v>
      </c>
      <c r="BM911" s="14" t="s">
        <v>1236</v>
      </c>
    </row>
    <row r="912" spans="2:65" s="1" customFormat="1" ht="19.5" x14ac:dyDescent="0.2">
      <c r="B912" s="25"/>
      <c r="D912" s="120" t="s">
        <v>142</v>
      </c>
      <c r="F912" s="121" t="s">
        <v>338</v>
      </c>
      <c r="L912" s="25"/>
      <c r="M912" s="122"/>
      <c r="N912" s="46"/>
      <c r="O912" s="46"/>
      <c r="P912" s="46"/>
      <c r="Q912" s="46"/>
      <c r="R912" s="46"/>
      <c r="S912" s="46"/>
      <c r="T912" s="47"/>
      <c r="AT912" s="14" t="s">
        <v>142</v>
      </c>
      <c r="AU912" s="14" t="s">
        <v>78</v>
      </c>
    </row>
    <row r="913" spans="2:65" s="10" customFormat="1" x14ac:dyDescent="0.2">
      <c r="B913" s="123"/>
      <c r="D913" s="120" t="s">
        <v>165</v>
      </c>
      <c r="E913" s="124" t="s">
        <v>3</v>
      </c>
      <c r="F913" s="125" t="s">
        <v>130</v>
      </c>
      <c r="H913" s="126">
        <v>3</v>
      </c>
      <c r="L913" s="123"/>
      <c r="M913" s="127"/>
      <c r="N913" s="128"/>
      <c r="O913" s="128"/>
      <c r="P913" s="128"/>
      <c r="Q913" s="128"/>
      <c r="R913" s="128"/>
      <c r="S913" s="128"/>
      <c r="T913" s="129"/>
      <c r="AT913" s="124" t="s">
        <v>165</v>
      </c>
      <c r="AU913" s="124" t="s">
        <v>78</v>
      </c>
      <c r="AV913" s="10" t="s">
        <v>80</v>
      </c>
      <c r="AW913" s="10" t="s">
        <v>35</v>
      </c>
      <c r="AX913" s="10" t="s">
        <v>78</v>
      </c>
      <c r="AY913" s="124" t="s">
        <v>119</v>
      </c>
    </row>
    <row r="914" spans="2:65" s="11" customFormat="1" x14ac:dyDescent="0.2">
      <c r="B914" s="130"/>
      <c r="D914" s="120" t="s">
        <v>165</v>
      </c>
      <c r="E914" s="131" t="s">
        <v>3</v>
      </c>
      <c r="F914" s="132" t="s">
        <v>1114</v>
      </c>
      <c r="H914" s="131" t="s">
        <v>3</v>
      </c>
      <c r="L914" s="130"/>
      <c r="M914" s="133"/>
      <c r="N914" s="134"/>
      <c r="O914" s="134"/>
      <c r="P914" s="134"/>
      <c r="Q914" s="134"/>
      <c r="R914" s="134"/>
      <c r="S914" s="134"/>
      <c r="T914" s="135"/>
      <c r="AT914" s="131" t="s">
        <v>165</v>
      </c>
      <c r="AU914" s="131" t="s">
        <v>78</v>
      </c>
      <c r="AV914" s="11" t="s">
        <v>78</v>
      </c>
      <c r="AW914" s="11" t="s">
        <v>35</v>
      </c>
      <c r="AX914" s="11" t="s">
        <v>73</v>
      </c>
      <c r="AY914" s="131" t="s">
        <v>119</v>
      </c>
    </row>
    <row r="915" spans="2:65" s="9" customFormat="1" ht="25.9" customHeight="1" x14ac:dyDescent="0.2">
      <c r="B915" s="99"/>
      <c r="D915" s="100" t="s">
        <v>72</v>
      </c>
      <c r="E915" s="101" t="s">
        <v>1237</v>
      </c>
      <c r="F915" s="101" t="s">
        <v>1238</v>
      </c>
      <c r="J915" s="102">
        <f>BK915</f>
        <v>0</v>
      </c>
      <c r="L915" s="99"/>
      <c r="M915" s="103"/>
      <c r="N915" s="104"/>
      <c r="O915" s="104"/>
      <c r="P915" s="105">
        <f>SUM(P916:P1030)</f>
        <v>17246.592939999999</v>
      </c>
      <c r="Q915" s="104"/>
      <c r="R915" s="105">
        <f>SUM(R916:R1030)</f>
        <v>0</v>
      </c>
      <c r="S915" s="104"/>
      <c r="T915" s="106">
        <f>SUM(T916:T1030)</f>
        <v>0</v>
      </c>
      <c r="AR915" s="100" t="s">
        <v>78</v>
      </c>
      <c r="AT915" s="107" t="s">
        <v>72</v>
      </c>
      <c r="AU915" s="107" t="s">
        <v>73</v>
      </c>
      <c r="AY915" s="100" t="s">
        <v>119</v>
      </c>
      <c r="BK915" s="108">
        <f>SUM(BK916:BK1030)</f>
        <v>0</v>
      </c>
    </row>
    <row r="916" spans="2:65" s="1" customFormat="1" ht="22.5" customHeight="1" x14ac:dyDescent="0.2">
      <c r="B916" s="109"/>
      <c r="C916" s="110" t="s">
        <v>1239</v>
      </c>
      <c r="D916" s="110" t="s">
        <v>120</v>
      </c>
      <c r="E916" s="111" t="s">
        <v>1240</v>
      </c>
      <c r="F916" s="112" t="s">
        <v>1241</v>
      </c>
      <c r="G916" s="113" t="s">
        <v>156</v>
      </c>
      <c r="H916" s="114">
        <v>3</v>
      </c>
      <c r="I916" s="115"/>
      <c r="J916" s="115">
        <f>ROUND(I916*H916,2)</f>
        <v>0</v>
      </c>
      <c r="K916" s="112" t="s">
        <v>124</v>
      </c>
      <c r="L916" s="25"/>
      <c r="M916" s="45" t="s">
        <v>3</v>
      </c>
      <c r="N916" s="116" t="s">
        <v>44</v>
      </c>
      <c r="O916" s="117">
        <v>59.409500000000001</v>
      </c>
      <c r="P916" s="117">
        <f>O916*H916</f>
        <v>178.2285</v>
      </c>
      <c r="Q916" s="117">
        <v>0</v>
      </c>
      <c r="R916" s="117">
        <f>Q916*H916</f>
        <v>0</v>
      </c>
      <c r="S916" s="117">
        <v>0</v>
      </c>
      <c r="T916" s="118">
        <f>S916*H916</f>
        <v>0</v>
      </c>
      <c r="AR916" s="14" t="s">
        <v>134</v>
      </c>
      <c r="AT916" s="14" t="s">
        <v>120</v>
      </c>
      <c r="AU916" s="14" t="s">
        <v>78</v>
      </c>
      <c r="AY916" s="14" t="s">
        <v>119</v>
      </c>
      <c r="BE916" s="119">
        <f>IF(N916="základní",J916,0)</f>
        <v>0</v>
      </c>
      <c r="BF916" s="119">
        <f>IF(N916="snížená",J916,0)</f>
        <v>0</v>
      </c>
      <c r="BG916" s="119">
        <f>IF(N916="zákl. přenesená",J916,0)</f>
        <v>0</v>
      </c>
      <c r="BH916" s="119">
        <f>IF(N916="sníž. přenesená",J916,0)</f>
        <v>0</v>
      </c>
      <c r="BI916" s="119">
        <f>IF(N916="nulová",J916,0)</f>
        <v>0</v>
      </c>
      <c r="BJ916" s="14" t="s">
        <v>78</v>
      </c>
      <c r="BK916" s="119">
        <f>ROUND(I916*H916,2)</f>
        <v>0</v>
      </c>
      <c r="BL916" s="14" t="s">
        <v>134</v>
      </c>
      <c r="BM916" s="14" t="s">
        <v>1242</v>
      </c>
    </row>
    <row r="917" spans="2:65" s="1" customFormat="1" ht="78" x14ac:dyDescent="0.2">
      <c r="B917" s="25"/>
      <c r="D917" s="120" t="s">
        <v>172</v>
      </c>
      <c r="F917" s="121" t="s">
        <v>223</v>
      </c>
      <c r="L917" s="25"/>
      <c r="M917" s="122"/>
      <c r="N917" s="46"/>
      <c r="O917" s="46"/>
      <c r="P917" s="46"/>
      <c r="Q917" s="46"/>
      <c r="R917" s="46"/>
      <c r="S917" s="46"/>
      <c r="T917" s="47"/>
      <c r="AT917" s="14" t="s">
        <v>172</v>
      </c>
      <c r="AU917" s="14" t="s">
        <v>78</v>
      </c>
    </row>
    <row r="918" spans="2:65" s="10" customFormat="1" x14ac:dyDescent="0.2">
      <c r="B918" s="123"/>
      <c r="D918" s="120" t="s">
        <v>165</v>
      </c>
      <c r="E918" s="124" t="s">
        <v>3</v>
      </c>
      <c r="F918" s="125" t="s">
        <v>130</v>
      </c>
      <c r="H918" s="126">
        <v>3</v>
      </c>
      <c r="L918" s="123"/>
      <c r="M918" s="127"/>
      <c r="N918" s="128"/>
      <c r="O918" s="128"/>
      <c r="P918" s="128"/>
      <c r="Q918" s="128"/>
      <c r="R918" s="128"/>
      <c r="S918" s="128"/>
      <c r="T918" s="129"/>
      <c r="AT918" s="124" t="s">
        <v>165</v>
      </c>
      <c r="AU918" s="124" t="s">
        <v>78</v>
      </c>
      <c r="AV918" s="10" t="s">
        <v>80</v>
      </c>
      <c r="AW918" s="10" t="s">
        <v>35</v>
      </c>
      <c r="AX918" s="10" t="s">
        <v>78</v>
      </c>
      <c r="AY918" s="124" t="s">
        <v>119</v>
      </c>
    </row>
    <row r="919" spans="2:65" s="11" customFormat="1" x14ac:dyDescent="0.2">
      <c r="B919" s="130"/>
      <c r="D919" s="120" t="s">
        <v>165</v>
      </c>
      <c r="E919" s="131" t="s">
        <v>3</v>
      </c>
      <c r="F919" s="132" t="s">
        <v>1243</v>
      </c>
      <c r="H919" s="131" t="s">
        <v>3</v>
      </c>
      <c r="L919" s="130"/>
      <c r="M919" s="133"/>
      <c r="N919" s="134"/>
      <c r="O919" s="134"/>
      <c r="P919" s="134"/>
      <c r="Q919" s="134"/>
      <c r="R919" s="134"/>
      <c r="S919" s="134"/>
      <c r="T919" s="135"/>
      <c r="AT919" s="131" t="s">
        <v>165</v>
      </c>
      <c r="AU919" s="131" t="s">
        <v>78</v>
      </c>
      <c r="AV919" s="11" t="s">
        <v>78</v>
      </c>
      <c r="AW919" s="11" t="s">
        <v>35</v>
      </c>
      <c r="AX919" s="11" t="s">
        <v>73</v>
      </c>
      <c r="AY919" s="131" t="s">
        <v>119</v>
      </c>
    </row>
    <row r="920" spans="2:65" s="1" customFormat="1" ht="22.5" customHeight="1" x14ac:dyDescent="0.2">
      <c r="B920" s="109"/>
      <c r="C920" s="110" t="s">
        <v>1244</v>
      </c>
      <c r="D920" s="110" t="s">
        <v>120</v>
      </c>
      <c r="E920" s="111" t="s">
        <v>1245</v>
      </c>
      <c r="F920" s="112" t="s">
        <v>1246</v>
      </c>
      <c r="G920" s="113" t="s">
        <v>156</v>
      </c>
      <c r="H920" s="114">
        <v>17</v>
      </c>
      <c r="I920" s="115"/>
      <c r="J920" s="115">
        <f>ROUND(I920*H920,2)</f>
        <v>0</v>
      </c>
      <c r="K920" s="112" t="s">
        <v>124</v>
      </c>
      <c r="L920" s="25"/>
      <c r="M920" s="45" t="s">
        <v>3</v>
      </c>
      <c r="N920" s="116" t="s">
        <v>44</v>
      </c>
      <c r="O920" s="117">
        <v>110.7285</v>
      </c>
      <c r="P920" s="117">
        <f>O920*H920</f>
        <v>1882.3844999999999</v>
      </c>
      <c r="Q920" s="117">
        <v>0</v>
      </c>
      <c r="R920" s="117">
        <f>Q920*H920</f>
        <v>0</v>
      </c>
      <c r="S920" s="117">
        <v>0</v>
      </c>
      <c r="T920" s="118">
        <f>S920*H920</f>
        <v>0</v>
      </c>
      <c r="AR920" s="14" t="s">
        <v>134</v>
      </c>
      <c r="AT920" s="14" t="s">
        <v>120</v>
      </c>
      <c r="AU920" s="14" t="s">
        <v>78</v>
      </c>
      <c r="AY920" s="14" t="s">
        <v>119</v>
      </c>
      <c r="BE920" s="119">
        <f>IF(N920="základní",J920,0)</f>
        <v>0</v>
      </c>
      <c r="BF920" s="119">
        <f>IF(N920="snížená",J920,0)</f>
        <v>0</v>
      </c>
      <c r="BG920" s="119">
        <f>IF(N920="zákl. přenesená",J920,0)</f>
        <v>0</v>
      </c>
      <c r="BH920" s="119">
        <f>IF(N920="sníž. přenesená",J920,0)</f>
        <v>0</v>
      </c>
      <c r="BI920" s="119">
        <f>IF(N920="nulová",J920,0)</f>
        <v>0</v>
      </c>
      <c r="BJ920" s="14" t="s">
        <v>78</v>
      </c>
      <c r="BK920" s="119">
        <f>ROUND(I920*H920,2)</f>
        <v>0</v>
      </c>
      <c r="BL920" s="14" t="s">
        <v>134</v>
      </c>
      <c r="BM920" s="14" t="s">
        <v>1247</v>
      </c>
    </row>
    <row r="921" spans="2:65" s="1" customFormat="1" ht="78" x14ac:dyDescent="0.2">
      <c r="B921" s="25"/>
      <c r="D921" s="120" t="s">
        <v>172</v>
      </c>
      <c r="F921" s="121" t="s">
        <v>223</v>
      </c>
      <c r="L921" s="25"/>
      <c r="M921" s="122"/>
      <c r="N921" s="46"/>
      <c r="O921" s="46"/>
      <c r="P921" s="46"/>
      <c r="Q921" s="46"/>
      <c r="R921" s="46"/>
      <c r="S921" s="46"/>
      <c r="T921" s="47"/>
      <c r="AT921" s="14" t="s">
        <v>172</v>
      </c>
      <c r="AU921" s="14" t="s">
        <v>78</v>
      </c>
    </row>
    <row r="922" spans="2:65" s="10" customFormat="1" x14ac:dyDescent="0.2">
      <c r="B922" s="123"/>
      <c r="D922" s="120" t="s">
        <v>165</v>
      </c>
      <c r="E922" s="124" t="s">
        <v>3</v>
      </c>
      <c r="F922" s="125" t="s">
        <v>208</v>
      </c>
      <c r="H922" s="126">
        <v>17</v>
      </c>
      <c r="L922" s="123"/>
      <c r="M922" s="127"/>
      <c r="N922" s="128"/>
      <c r="O922" s="128"/>
      <c r="P922" s="128"/>
      <c r="Q922" s="128"/>
      <c r="R922" s="128"/>
      <c r="S922" s="128"/>
      <c r="T922" s="129"/>
      <c r="AT922" s="124" t="s">
        <v>165</v>
      </c>
      <c r="AU922" s="124" t="s">
        <v>78</v>
      </c>
      <c r="AV922" s="10" t="s">
        <v>80</v>
      </c>
      <c r="AW922" s="10" t="s">
        <v>35</v>
      </c>
      <c r="AX922" s="10" t="s">
        <v>78</v>
      </c>
      <c r="AY922" s="124" t="s">
        <v>119</v>
      </c>
    </row>
    <row r="923" spans="2:65" s="11" customFormat="1" x14ac:dyDescent="0.2">
      <c r="B923" s="130"/>
      <c r="D923" s="120" t="s">
        <v>165</v>
      </c>
      <c r="E923" s="131" t="s">
        <v>3</v>
      </c>
      <c r="F923" s="132" t="s">
        <v>1243</v>
      </c>
      <c r="H923" s="131" t="s">
        <v>3</v>
      </c>
      <c r="L923" s="130"/>
      <c r="M923" s="133"/>
      <c r="N923" s="134"/>
      <c r="O923" s="134"/>
      <c r="P923" s="134"/>
      <c r="Q923" s="134"/>
      <c r="R923" s="134"/>
      <c r="S923" s="134"/>
      <c r="T923" s="135"/>
      <c r="AT923" s="131" t="s">
        <v>165</v>
      </c>
      <c r="AU923" s="131" t="s">
        <v>78</v>
      </c>
      <c r="AV923" s="11" t="s">
        <v>78</v>
      </c>
      <c r="AW923" s="11" t="s">
        <v>35</v>
      </c>
      <c r="AX923" s="11" t="s">
        <v>73</v>
      </c>
      <c r="AY923" s="131" t="s">
        <v>119</v>
      </c>
    </row>
    <row r="924" spans="2:65" s="1" customFormat="1" ht="22.5" customHeight="1" x14ac:dyDescent="0.2">
      <c r="B924" s="109"/>
      <c r="C924" s="110" t="s">
        <v>1248</v>
      </c>
      <c r="D924" s="110" t="s">
        <v>120</v>
      </c>
      <c r="E924" s="111" t="s">
        <v>1249</v>
      </c>
      <c r="F924" s="112" t="s">
        <v>1250</v>
      </c>
      <c r="G924" s="113" t="s">
        <v>156</v>
      </c>
      <c r="H924" s="114">
        <v>55</v>
      </c>
      <c r="I924" s="115"/>
      <c r="J924" s="115">
        <f>ROUND(I924*H924,2)</f>
        <v>0</v>
      </c>
      <c r="K924" s="112" t="s">
        <v>124</v>
      </c>
      <c r="L924" s="25"/>
      <c r="M924" s="45" t="s">
        <v>3</v>
      </c>
      <c r="N924" s="116" t="s">
        <v>44</v>
      </c>
      <c r="O924" s="117">
        <v>34.982999999999997</v>
      </c>
      <c r="P924" s="117">
        <f>O924*H924</f>
        <v>1924.0649999999998</v>
      </c>
      <c r="Q924" s="117">
        <v>0</v>
      </c>
      <c r="R924" s="117">
        <f>Q924*H924</f>
        <v>0</v>
      </c>
      <c r="S924" s="117">
        <v>0</v>
      </c>
      <c r="T924" s="118">
        <f>S924*H924</f>
        <v>0</v>
      </c>
      <c r="AR924" s="14" t="s">
        <v>134</v>
      </c>
      <c r="AT924" s="14" t="s">
        <v>120</v>
      </c>
      <c r="AU924" s="14" t="s">
        <v>78</v>
      </c>
      <c r="AY924" s="14" t="s">
        <v>119</v>
      </c>
      <c r="BE924" s="119">
        <f>IF(N924="základní",J924,0)</f>
        <v>0</v>
      </c>
      <c r="BF924" s="119">
        <f>IF(N924="snížená",J924,0)</f>
        <v>0</v>
      </c>
      <c r="BG924" s="119">
        <f>IF(N924="zákl. přenesená",J924,0)</f>
        <v>0</v>
      </c>
      <c r="BH924" s="119">
        <f>IF(N924="sníž. přenesená",J924,0)</f>
        <v>0</v>
      </c>
      <c r="BI924" s="119">
        <f>IF(N924="nulová",J924,0)</f>
        <v>0</v>
      </c>
      <c r="BJ924" s="14" t="s">
        <v>78</v>
      </c>
      <c r="BK924" s="119">
        <f>ROUND(I924*H924,2)</f>
        <v>0</v>
      </c>
      <c r="BL924" s="14" t="s">
        <v>134</v>
      </c>
      <c r="BM924" s="14" t="s">
        <v>1251</v>
      </c>
    </row>
    <row r="925" spans="2:65" s="1" customFormat="1" ht="78" x14ac:dyDescent="0.2">
      <c r="B925" s="25"/>
      <c r="D925" s="120" t="s">
        <v>172</v>
      </c>
      <c r="F925" s="121" t="s">
        <v>223</v>
      </c>
      <c r="L925" s="25"/>
      <c r="M925" s="122"/>
      <c r="N925" s="46"/>
      <c r="O925" s="46"/>
      <c r="P925" s="46"/>
      <c r="Q925" s="46"/>
      <c r="R925" s="46"/>
      <c r="S925" s="46"/>
      <c r="T925" s="47"/>
      <c r="AT925" s="14" t="s">
        <v>172</v>
      </c>
      <c r="AU925" s="14" t="s">
        <v>78</v>
      </c>
    </row>
    <row r="926" spans="2:65" s="10" customFormat="1" x14ac:dyDescent="0.2">
      <c r="B926" s="123"/>
      <c r="D926" s="120" t="s">
        <v>165</v>
      </c>
      <c r="E926" s="124" t="s">
        <v>3</v>
      </c>
      <c r="F926" s="125" t="s">
        <v>412</v>
      </c>
      <c r="H926" s="126">
        <v>55</v>
      </c>
      <c r="L926" s="123"/>
      <c r="M926" s="127"/>
      <c r="N926" s="128"/>
      <c r="O926" s="128"/>
      <c r="P926" s="128"/>
      <c r="Q926" s="128"/>
      <c r="R926" s="128"/>
      <c r="S926" s="128"/>
      <c r="T926" s="129"/>
      <c r="AT926" s="124" t="s">
        <v>165</v>
      </c>
      <c r="AU926" s="124" t="s">
        <v>78</v>
      </c>
      <c r="AV926" s="10" t="s">
        <v>80</v>
      </c>
      <c r="AW926" s="10" t="s">
        <v>35</v>
      </c>
      <c r="AX926" s="10" t="s">
        <v>78</v>
      </c>
      <c r="AY926" s="124" t="s">
        <v>119</v>
      </c>
    </row>
    <row r="927" spans="2:65" s="11" customFormat="1" x14ac:dyDescent="0.2">
      <c r="B927" s="130"/>
      <c r="D927" s="120" t="s">
        <v>165</v>
      </c>
      <c r="E927" s="131" t="s">
        <v>3</v>
      </c>
      <c r="F927" s="132" t="s">
        <v>1243</v>
      </c>
      <c r="H927" s="131" t="s">
        <v>3</v>
      </c>
      <c r="L927" s="130"/>
      <c r="M927" s="133"/>
      <c r="N927" s="134"/>
      <c r="O927" s="134"/>
      <c r="P927" s="134"/>
      <c r="Q927" s="134"/>
      <c r="R927" s="134"/>
      <c r="S927" s="134"/>
      <c r="T927" s="135"/>
      <c r="AT927" s="131" t="s">
        <v>165</v>
      </c>
      <c r="AU927" s="131" t="s">
        <v>78</v>
      </c>
      <c r="AV927" s="11" t="s">
        <v>78</v>
      </c>
      <c r="AW927" s="11" t="s">
        <v>35</v>
      </c>
      <c r="AX927" s="11" t="s">
        <v>73</v>
      </c>
      <c r="AY927" s="131" t="s">
        <v>119</v>
      </c>
    </row>
    <row r="928" spans="2:65" s="1" customFormat="1" ht="22.5" customHeight="1" x14ac:dyDescent="0.2">
      <c r="B928" s="109"/>
      <c r="C928" s="110" t="s">
        <v>1252</v>
      </c>
      <c r="D928" s="110" t="s">
        <v>120</v>
      </c>
      <c r="E928" s="111" t="s">
        <v>1253</v>
      </c>
      <c r="F928" s="112" t="s">
        <v>1254</v>
      </c>
      <c r="G928" s="113" t="s">
        <v>388</v>
      </c>
      <c r="H928" s="114">
        <v>22</v>
      </c>
      <c r="I928" s="115"/>
      <c r="J928" s="115">
        <f>ROUND(I928*H928,2)</f>
        <v>0</v>
      </c>
      <c r="K928" s="112" t="s">
        <v>124</v>
      </c>
      <c r="L928" s="25"/>
      <c r="M928" s="45" t="s">
        <v>3</v>
      </c>
      <c r="N928" s="116" t="s">
        <v>44</v>
      </c>
      <c r="O928" s="117">
        <v>1.6839999999999999</v>
      </c>
      <c r="P928" s="117">
        <f>O928*H928</f>
        <v>37.048000000000002</v>
      </c>
      <c r="Q928" s="117">
        <v>0</v>
      </c>
      <c r="R928" s="117">
        <f>Q928*H928</f>
        <v>0</v>
      </c>
      <c r="S928" s="117">
        <v>0</v>
      </c>
      <c r="T928" s="118">
        <f>S928*H928</f>
        <v>0</v>
      </c>
      <c r="AR928" s="14" t="s">
        <v>134</v>
      </c>
      <c r="AT928" s="14" t="s">
        <v>120</v>
      </c>
      <c r="AU928" s="14" t="s">
        <v>78</v>
      </c>
      <c r="AY928" s="14" t="s">
        <v>119</v>
      </c>
      <c r="BE928" s="119">
        <f>IF(N928="základní",J928,0)</f>
        <v>0</v>
      </c>
      <c r="BF928" s="119">
        <f>IF(N928="snížená",J928,0)</f>
        <v>0</v>
      </c>
      <c r="BG928" s="119">
        <f>IF(N928="zákl. přenesená",J928,0)</f>
        <v>0</v>
      </c>
      <c r="BH928" s="119">
        <f>IF(N928="sníž. přenesená",J928,0)</f>
        <v>0</v>
      </c>
      <c r="BI928" s="119">
        <f>IF(N928="nulová",J928,0)</f>
        <v>0</v>
      </c>
      <c r="BJ928" s="14" t="s">
        <v>78</v>
      </c>
      <c r="BK928" s="119">
        <f>ROUND(I928*H928,2)</f>
        <v>0</v>
      </c>
      <c r="BL928" s="14" t="s">
        <v>134</v>
      </c>
      <c r="BM928" s="14" t="s">
        <v>1255</v>
      </c>
    </row>
    <row r="929" spans="2:65" s="1" customFormat="1" ht="78" x14ac:dyDescent="0.2">
      <c r="B929" s="25"/>
      <c r="D929" s="120" t="s">
        <v>172</v>
      </c>
      <c r="F929" s="121" t="s">
        <v>223</v>
      </c>
      <c r="L929" s="25"/>
      <c r="M929" s="122"/>
      <c r="N929" s="46"/>
      <c r="O929" s="46"/>
      <c r="P929" s="46"/>
      <c r="Q929" s="46"/>
      <c r="R929" s="46"/>
      <c r="S929" s="46"/>
      <c r="T929" s="47"/>
      <c r="AT929" s="14" t="s">
        <v>172</v>
      </c>
      <c r="AU929" s="14" t="s">
        <v>78</v>
      </c>
    </row>
    <row r="930" spans="2:65" s="10" customFormat="1" x14ac:dyDescent="0.2">
      <c r="B930" s="123"/>
      <c r="D930" s="120" t="s">
        <v>165</v>
      </c>
      <c r="E930" s="124" t="s">
        <v>3</v>
      </c>
      <c r="F930" s="125" t="s">
        <v>235</v>
      </c>
      <c r="H930" s="126">
        <v>22</v>
      </c>
      <c r="L930" s="123"/>
      <c r="M930" s="127"/>
      <c r="N930" s="128"/>
      <c r="O930" s="128"/>
      <c r="P930" s="128"/>
      <c r="Q930" s="128"/>
      <c r="R930" s="128"/>
      <c r="S930" s="128"/>
      <c r="T930" s="129"/>
      <c r="AT930" s="124" t="s">
        <v>165</v>
      </c>
      <c r="AU930" s="124" t="s">
        <v>78</v>
      </c>
      <c r="AV930" s="10" t="s">
        <v>80</v>
      </c>
      <c r="AW930" s="10" t="s">
        <v>35</v>
      </c>
      <c r="AX930" s="10" t="s">
        <v>78</v>
      </c>
      <c r="AY930" s="124" t="s">
        <v>119</v>
      </c>
    </row>
    <row r="931" spans="2:65" s="11" customFormat="1" x14ac:dyDescent="0.2">
      <c r="B931" s="130"/>
      <c r="D931" s="120" t="s">
        <v>165</v>
      </c>
      <c r="E931" s="131" t="s">
        <v>3</v>
      </c>
      <c r="F931" s="132" t="s">
        <v>1243</v>
      </c>
      <c r="H931" s="131" t="s">
        <v>3</v>
      </c>
      <c r="L931" s="130"/>
      <c r="M931" s="133"/>
      <c r="N931" s="134"/>
      <c r="O931" s="134"/>
      <c r="P931" s="134"/>
      <c r="Q931" s="134"/>
      <c r="R931" s="134"/>
      <c r="S931" s="134"/>
      <c r="T931" s="135"/>
      <c r="AT931" s="131" t="s">
        <v>165</v>
      </c>
      <c r="AU931" s="131" t="s">
        <v>78</v>
      </c>
      <c r="AV931" s="11" t="s">
        <v>78</v>
      </c>
      <c r="AW931" s="11" t="s">
        <v>35</v>
      </c>
      <c r="AX931" s="11" t="s">
        <v>73</v>
      </c>
      <c r="AY931" s="131" t="s">
        <v>119</v>
      </c>
    </row>
    <row r="932" spans="2:65" s="1" customFormat="1" ht="16.5" customHeight="1" x14ac:dyDescent="0.2">
      <c r="B932" s="109"/>
      <c r="C932" s="110" t="s">
        <v>1256</v>
      </c>
      <c r="D932" s="110" t="s">
        <v>120</v>
      </c>
      <c r="E932" s="111" t="s">
        <v>1257</v>
      </c>
      <c r="F932" s="112" t="s">
        <v>1258</v>
      </c>
      <c r="G932" s="113" t="s">
        <v>388</v>
      </c>
      <c r="H932" s="114">
        <v>324</v>
      </c>
      <c r="I932" s="115"/>
      <c r="J932" s="115">
        <f>ROUND(I932*H932,2)</f>
        <v>0</v>
      </c>
      <c r="K932" s="112" t="s">
        <v>124</v>
      </c>
      <c r="L932" s="25"/>
      <c r="M932" s="45" t="s">
        <v>3</v>
      </c>
      <c r="N932" s="116" t="s">
        <v>44</v>
      </c>
      <c r="O932" s="117">
        <v>0.38450000000000001</v>
      </c>
      <c r="P932" s="117">
        <f>O932*H932</f>
        <v>124.578</v>
      </c>
      <c r="Q932" s="117">
        <v>0</v>
      </c>
      <c r="R932" s="117">
        <f>Q932*H932</f>
        <v>0</v>
      </c>
      <c r="S932" s="117">
        <v>0</v>
      </c>
      <c r="T932" s="118">
        <f>S932*H932</f>
        <v>0</v>
      </c>
      <c r="AR932" s="14" t="s">
        <v>134</v>
      </c>
      <c r="AT932" s="14" t="s">
        <v>120</v>
      </c>
      <c r="AU932" s="14" t="s">
        <v>78</v>
      </c>
      <c r="AY932" s="14" t="s">
        <v>119</v>
      </c>
      <c r="BE932" s="119">
        <f>IF(N932="základní",J932,0)</f>
        <v>0</v>
      </c>
      <c r="BF932" s="119">
        <f>IF(N932="snížená",J932,0)</f>
        <v>0</v>
      </c>
      <c r="BG932" s="119">
        <f>IF(N932="zákl. přenesená",J932,0)</f>
        <v>0</v>
      </c>
      <c r="BH932" s="119">
        <f>IF(N932="sníž. přenesená",J932,0)</f>
        <v>0</v>
      </c>
      <c r="BI932" s="119">
        <f>IF(N932="nulová",J932,0)</f>
        <v>0</v>
      </c>
      <c r="BJ932" s="14" t="s">
        <v>78</v>
      </c>
      <c r="BK932" s="119">
        <f>ROUND(I932*H932,2)</f>
        <v>0</v>
      </c>
      <c r="BL932" s="14" t="s">
        <v>134</v>
      </c>
      <c r="BM932" s="14" t="s">
        <v>1259</v>
      </c>
    </row>
    <row r="933" spans="2:65" s="1" customFormat="1" ht="29.25" x14ac:dyDescent="0.2">
      <c r="B933" s="25"/>
      <c r="D933" s="120" t="s">
        <v>172</v>
      </c>
      <c r="F933" s="121" t="s">
        <v>407</v>
      </c>
      <c r="L933" s="25"/>
      <c r="M933" s="122"/>
      <c r="N933" s="46"/>
      <c r="O933" s="46"/>
      <c r="P933" s="46"/>
      <c r="Q933" s="46"/>
      <c r="R933" s="46"/>
      <c r="S933" s="46"/>
      <c r="T933" s="47"/>
      <c r="AT933" s="14" t="s">
        <v>172</v>
      </c>
      <c r="AU933" s="14" t="s">
        <v>78</v>
      </c>
    </row>
    <row r="934" spans="2:65" s="10" customFormat="1" x14ac:dyDescent="0.2">
      <c r="B934" s="123"/>
      <c r="D934" s="120" t="s">
        <v>165</v>
      </c>
      <c r="E934" s="124" t="s">
        <v>3</v>
      </c>
      <c r="F934" s="125" t="s">
        <v>558</v>
      </c>
      <c r="H934" s="126">
        <v>324</v>
      </c>
      <c r="L934" s="123"/>
      <c r="M934" s="127"/>
      <c r="N934" s="128"/>
      <c r="O934" s="128"/>
      <c r="P934" s="128"/>
      <c r="Q934" s="128"/>
      <c r="R934" s="128"/>
      <c r="S934" s="128"/>
      <c r="T934" s="129"/>
      <c r="AT934" s="124" t="s">
        <v>165</v>
      </c>
      <c r="AU934" s="124" t="s">
        <v>78</v>
      </c>
      <c r="AV934" s="10" t="s">
        <v>80</v>
      </c>
      <c r="AW934" s="10" t="s">
        <v>35</v>
      </c>
      <c r="AX934" s="10" t="s">
        <v>78</v>
      </c>
      <c r="AY934" s="124" t="s">
        <v>119</v>
      </c>
    </row>
    <row r="935" spans="2:65" s="11" customFormat="1" x14ac:dyDescent="0.2">
      <c r="B935" s="130"/>
      <c r="D935" s="120" t="s">
        <v>165</v>
      </c>
      <c r="E935" s="131" t="s">
        <v>3</v>
      </c>
      <c r="F935" s="132" t="s">
        <v>1243</v>
      </c>
      <c r="H935" s="131" t="s">
        <v>3</v>
      </c>
      <c r="L935" s="130"/>
      <c r="M935" s="133"/>
      <c r="N935" s="134"/>
      <c r="O935" s="134"/>
      <c r="P935" s="134"/>
      <c r="Q935" s="134"/>
      <c r="R935" s="134"/>
      <c r="S935" s="134"/>
      <c r="T935" s="135"/>
      <c r="AT935" s="131" t="s">
        <v>165</v>
      </c>
      <c r="AU935" s="131" t="s">
        <v>78</v>
      </c>
      <c r="AV935" s="11" t="s">
        <v>78</v>
      </c>
      <c r="AW935" s="11" t="s">
        <v>35</v>
      </c>
      <c r="AX935" s="11" t="s">
        <v>73</v>
      </c>
      <c r="AY935" s="131" t="s">
        <v>119</v>
      </c>
    </row>
    <row r="936" spans="2:65" s="1" customFormat="1" ht="16.5" customHeight="1" x14ac:dyDescent="0.2">
      <c r="B936" s="109"/>
      <c r="C936" s="110" t="s">
        <v>1260</v>
      </c>
      <c r="D936" s="110" t="s">
        <v>120</v>
      </c>
      <c r="E936" s="111" t="s">
        <v>1261</v>
      </c>
      <c r="F936" s="112" t="s">
        <v>1262</v>
      </c>
      <c r="G936" s="113" t="s">
        <v>221</v>
      </c>
      <c r="H936" s="114">
        <v>104.4</v>
      </c>
      <c r="I936" s="115"/>
      <c r="J936" s="115">
        <f>ROUND(I936*H936,2)</f>
        <v>0</v>
      </c>
      <c r="K936" s="112" t="s">
        <v>124</v>
      </c>
      <c r="L936" s="25"/>
      <c r="M936" s="45" t="s">
        <v>3</v>
      </c>
      <c r="N936" s="116" t="s">
        <v>44</v>
      </c>
      <c r="O936" s="117">
        <v>14.419</v>
      </c>
      <c r="P936" s="117">
        <f>O936*H936</f>
        <v>1505.3436000000002</v>
      </c>
      <c r="Q936" s="117">
        <v>0</v>
      </c>
      <c r="R936" s="117">
        <f>Q936*H936</f>
        <v>0</v>
      </c>
      <c r="S936" s="117">
        <v>0</v>
      </c>
      <c r="T936" s="118">
        <f>S936*H936</f>
        <v>0</v>
      </c>
      <c r="AR936" s="14" t="s">
        <v>134</v>
      </c>
      <c r="AT936" s="14" t="s">
        <v>120</v>
      </c>
      <c r="AU936" s="14" t="s">
        <v>78</v>
      </c>
      <c r="AY936" s="14" t="s">
        <v>119</v>
      </c>
      <c r="BE936" s="119">
        <f>IF(N936="základní",J936,0)</f>
        <v>0</v>
      </c>
      <c r="BF936" s="119">
        <f>IF(N936="snížená",J936,0)</f>
        <v>0</v>
      </c>
      <c r="BG936" s="119">
        <f>IF(N936="zákl. přenesená",J936,0)</f>
        <v>0</v>
      </c>
      <c r="BH936" s="119">
        <f>IF(N936="sníž. přenesená",J936,0)</f>
        <v>0</v>
      </c>
      <c r="BI936" s="119">
        <f>IF(N936="nulová",J936,0)</f>
        <v>0</v>
      </c>
      <c r="BJ936" s="14" t="s">
        <v>78</v>
      </c>
      <c r="BK936" s="119">
        <f>ROUND(I936*H936,2)</f>
        <v>0</v>
      </c>
      <c r="BL936" s="14" t="s">
        <v>134</v>
      </c>
      <c r="BM936" s="14" t="s">
        <v>1263</v>
      </c>
    </row>
    <row r="937" spans="2:65" s="10" customFormat="1" x14ac:dyDescent="0.2">
      <c r="B937" s="123"/>
      <c r="D937" s="120" t="s">
        <v>165</v>
      </c>
      <c r="E937" s="124" t="s">
        <v>3</v>
      </c>
      <c r="F937" s="125" t="s">
        <v>1264</v>
      </c>
      <c r="H937" s="126">
        <v>104.4</v>
      </c>
      <c r="L937" s="123"/>
      <c r="M937" s="127"/>
      <c r="N937" s="128"/>
      <c r="O937" s="128"/>
      <c r="P937" s="128"/>
      <c r="Q937" s="128"/>
      <c r="R937" s="128"/>
      <c r="S937" s="128"/>
      <c r="T937" s="129"/>
      <c r="AT937" s="124" t="s">
        <v>165</v>
      </c>
      <c r="AU937" s="124" t="s">
        <v>78</v>
      </c>
      <c r="AV937" s="10" t="s">
        <v>80</v>
      </c>
      <c r="AW937" s="10" t="s">
        <v>35</v>
      </c>
      <c r="AX937" s="10" t="s">
        <v>78</v>
      </c>
      <c r="AY937" s="124" t="s">
        <v>119</v>
      </c>
    </row>
    <row r="938" spans="2:65" s="11" customFormat="1" x14ac:dyDescent="0.2">
      <c r="B938" s="130"/>
      <c r="D938" s="120" t="s">
        <v>165</v>
      </c>
      <c r="E938" s="131" t="s">
        <v>3</v>
      </c>
      <c r="F938" s="132" t="s">
        <v>1265</v>
      </c>
      <c r="H938" s="131" t="s">
        <v>3</v>
      </c>
      <c r="L938" s="130"/>
      <c r="M938" s="133"/>
      <c r="N938" s="134"/>
      <c r="O938" s="134"/>
      <c r="P938" s="134"/>
      <c r="Q938" s="134"/>
      <c r="R938" s="134"/>
      <c r="S938" s="134"/>
      <c r="T938" s="135"/>
      <c r="AT938" s="131" t="s">
        <v>165</v>
      </c>
      <c r="AU938" s="131" t="s">
        <v>78</v>
      </c>
      <c r="AV938" s="11" t="s">
        <v>78</v>
      </c>
      <c r="AW938" s="11" t="s">
        <v>35</v>
      </c>
      <c r="AX938" s="11" t="s">
        <v>73</v>
      </c>
      <c r="AY938" s="131" t="s">
        <v>119</v>
      </c>
    </row>
    <row r="939" spans="2:65" s="1" customFormat="1" ht="16.5" customHeight="1" x14ac:dyDescent="0.2">
      <c r="B939" s="109"/>
      <c r="C939" s="110" t="s">
        <v>1266</v>
      </c>
      <c r="D939" s="110" t="s">
        <v>120</v>
      </c>
      <c r="E939" s="111" t="s">
        <v>1267</v>
      </c>
      <c r="F939" s="112" t="s">
        <v>1268</v>
      </c>
      <c r="G939" s="113" t="s">
        <v>221</v>
      </c>
      <c r="H939" s="114">
        <v>104.4</v>
      </c>
      <c r="I939" s="115"/>
      <c r="J939" s="115">
        <f>ROUND(I939*H939,2)</f>
        <v>0</v>
      </c>
      <c r="K939" s="112" t="s">
        <v>3</v>
      </c>
      <c r="L939" s="25"/>
      <c r="M939" s="45" t="s">
        <v>3</v>
      </c>
      <c r="N939" s="116" t="s">
        <v>44</v>
      </c>
      <c r="O939" s="117">
        <v>0</v>
      </c>
      <c r="P939" s="117">
        <f>O939*H939</f>
        <v>0</v>
      </c>
      <c r="Q939" s="117">
        <v>0</v>
      </c>
      <c r="R939" s="117">
        <f>Q939*H939</f>
        <v>0</v>
      </c>
      <c r="S939" s="117">
        <v>0</v>
      </c>
      <c r="T939" s="118">
        <f>S939*H939</f>
        <v>0</v>
      </c>
      <c r="AR939" s="14" t="s">
        <v>134</v>
      </c>
      <c r="AT939" s="14" t="s">
        <v>120</v>
      </c>
      <c r="AU939" s="14" t="s">
        <v>78</v>
      </c>
      <c r="AY939" s="14" t="s">
        <v>119</v>
      </c>
      <c r="BE939" s="119">
        <f>IF(N939="základní",J939,0)</f>
        <v>0</v>
      </c>
      <c r="BF939" s="119">
        <f>IF(N939="snížená",J939,0)</f>
        <v>0</v>
      </c>
      <c r="BG939" s="119">
        <f>IF(N939="zákl. přenesená",J939,0)</f>
        <v>0</v>
      </c>
      <c r="BH939" s="119">
        <f>IF(N939="sníž. přenesená",J939,0)</f>
        <v>0</v>
      </c>
      <c r="BI939" s="119">
        <f>IF(N939="nulová",J939,0)</f>
        <v>0</v>
      </c>
      <c r="BJ939" s="14" t="s">
        <v>78</v>
      </c>
      <c r="BK939" s="119">
        <f>ROUND(I939*H939,2)</f>
        <v>0</v>
      </c>
      <c r="BL939" s="14" t="s">
        <v>134</v>
      </c>
      <c r="BM939" s="14" t="s">
        <v>1269</v>
      </c>
    </row>
    <row r="940" spans="2:65" s="10" customFormat="1" x14ac:dyDescent="0.2">
      <c r="B940" s="123"/>
      <c r="D940" s="120" t="s">
        <v>165</v>
      </c>
      <c r="E940" s="124" t="s">
        <v>3</v>
      </c>
      <c r="F940" s="125" t="s">
        <v>1264</v>
      </c>
      <c r="H940" s="126">
        <v>104.4</v>
      </c>
      <c r="L940" s="123"/>
      <c r="M940" s="127"/>
      <c r="N940" s="128"/>
      <c r="O940" s="128"/>
      <c r="P940" s="128"/>
      <c r="Q940" s="128"/>
      <c r="R940" s="128"/>
      <c r="S940" s="128"/>
      <c r="T940" s="129"/>
      <c r="AT940" s="124" t="s">
        <v>165</v>
      </c>
      <c r="AU940" s="124" t="s">
        <v>78</v>
      </c>
      <c r="AV940" s="10" t="s">
        <v>80</v>
      </c>
      <c r="AW940" s="10" t="s">
        <v>35</v>
      </c>
      <c r="AX940" s="10" t="s">
        <v>78</v>
      </c>
      <c r="AY940" s="124" t="s">
        <v>119</v>
      </c>
    </row>
    <row r="941" spans="2:65" s="11" customFormat="1" x14ac:dyDescent="0.2">
      <c r="B941" s="130"/>
      <c r="D941" s="120" t="s">
        <v>165</v>
      </c>
      <c r="E941" s="131" t="s">
        <v>3</v>
      </c>
      <c r="F941" s="132" t="s">
        <v>1265</v>
      </c>
      <c r="H941" s="131" t="s">
        <v>3</v>
      </c>
      <c r="L941" s="130"/>
      <c r="M941" s="133"/>
      <c r="N941" s="134"/>
      <c r="O941" s="134"/>
      <c r="P941" s="134"/>
      <c r="Q941" s="134"/>
      <c r="R941" s="134"/>
      <c r="S941" s="134"/>
      <c r="T941" s="135"/>
      <c r="AT941" s="131" t="s">
        <v>165</v>
      </c>
      <c r="AU941" s="131" t="s">
        <v>78</v>
      </c>
      <c r="AV941" s="11" t="s">
        <v>78</v>
      </c>
      <c r="AW941" s="11" t="s">
        <v>35</v>
      </c>
      <c r="AX941" s="11" t="s">
        <v>73</v>
      </c>
      <c r="AY941" s="131" t="s">
        <v>119</v>
      </c>
    </row>
    <row r="942" spans="2:65" s="1" customFormat="1" ht="16.5" customHeight="1" x14ac:dyDescent="0.2">
      <c r="B942" s="109"/>
      <c r="C942" s="110" t="s">
        <v>1270</v>
      </c>
      <c r="D942" s="110" t="s">
        <v>120</v>
      </c>
      <c r="E942" s="111" t="s">
        <v>1271</v>
      </c>
      <c r="F942" s="112" t="s">
        <v>1272</v>
      </c>
      <c r="G942" s="113" t="s">
        <v>221</v>
      </c>
      <c r="H942" s="114">
        <v>104.4</v>
      </c>
      <c r="I942" s="115"/>
      <c r="J942" s="115">
        <f>ROUND(I942*H942,2)</f>
        <v>0</v>
      </c>
      <c r="K942" s="112" t="s">
        <v>3</v>
      </c>
      <c r="L942" s="25"/>
      <c r="M942" s="45" t="s">
        <v>3</v>
      </c>
      <c r="N942" s="116" t="s">
        <v>44</v>
      </c>
      <c r="O942" s="117">
        <v>0</v>
      </c>
      <c r="P942" s="117">
        <f>O942*H942</f>
        <v>0</v>
      </c>
      <c r="Q942" s="117">
        <v>0</v>
      </c>
      <c r="R942" s="117">
        <f>Q942*H942</f>
        <v>0</v>
      </c>
      <c r="S942" s="117">
        <v>0</v>
      </c>
      <c r="T942" s="118">
        <f>S942*H942</f>
        <v>0</v>
      </c>
      <c r="AR942" s="14" t="s">
        <v>134</v>
      </c>
      <c r="AT942" s="14" t="s">
        <v>120</v>
      </c>
      <c r="AU942" s="14" t="s">
        <v>78</v>
      </c>
      <c r="AY942" s="14" t="s">
        <v>119</v>
      </c>
      <c r="BE942" s="119">
        <f>IF(N942="základní",J942,0)</f>
        <v>0</v>
      </c>
      <c r="BF942" s="119">
        <f>IF(N942="snížená",J942,0)</f>
        <v>0</v>
      </c>
      <c r="BG942" s="119">
        <f>IF(N942="zákl. přenesená",J942,0)</f>
        <v>0</v>
      </c>
      <c r="BH942" s="119">
        <f>IF(N942="sníž. přenesená",J942,0)</f>
        <v>0</v>
      </c>
      <c r="BI942" s="119">
        <f>IF(N942="nulová",J942,0)</f>
        <v>0</v>
      </c>
      <c r="BJ942" s="14" t="s">
        <v>78</v>
      </c>
      <c r="BK942" s="119">
        <f>ROUND(I942*H942,2)</f>
        <v>0</v>
      </c>
      <c r="BL942" s="14" t="s">
        <v>134</v>
      </c>
      <c r="BM942" s="14" t="s">
        <v>1273</v>
      </c>
    </row>
    <row r="943" spans="2:65" s="10" customFormat="1" x14ac:dyDescent="0.2">
      <c r="B943" s="123"/>
      <c r="D943" s="120" t="s">
        <v>165</v>
      </c>
      <c r="E943" s="124" t="s">
        <v>3</v>
      </c>
      <c r="F943" s="125" t="s">
        <v>1264</v>
      </c>
      <c r="H943" s="126">
        <v>104.4</v>
      </c>
      <c r="L943" s="123"/>
      <c r="M943" s="127"/>
      <c r="N943" s="128"/>
      <c r="O943" s="128"/>
      <c r="P943" s="128"/>
      <c r="Q943" s="128"/>
      <c r="R943" s="128"/>
      <c r="S943" s="128"/>
      <c r="T943" s="129"/>
      <c r="AT943" s="124" t="s">
        <v>165</v>
      </c>
      <c r="AU943" s="124" t="s">
        <v>78</v>
      </c>
      <c r="AV943" s="10" t="s">
        <v>80</v>
      </c>
      <c r="AW943" s="10" t="s">
        <v>35</v>
      </c>
      <c r="AX943" s="10" t="s">
        <v>78</v>
      </c>
      <c r="AY943" s="124" t="s">
        <v>119</v>
      </c>
    </row>
    <row r="944" spans="2:65" s="11" customFormat="1" x14ac:dyDescent="0.2">
      <c r="B944" s="130"/>
      <c r="D944" s="120" t="s">
        <v>165</v>
      </c>
      <c r="E944" s="131" t="s">
        <v>3</v>
      </c>
      <c r="F944" s="132" t="s">
        <v>1265</v>
      </c>
      <c r="H944" s="131" t="s">
        <v>3</v>
      </c>
      <c r="L944" s="130"/>
      <c r="M944" s="133"/>
      <c r="N944" s="134"/>
      <c r="O944" s="134"/>
      <c r="P944" s="134"/>
      <c r="Q944" s="134"/>
      <c r="R944" s="134"/>
      <c r="S944" s="134"/>
      <c r="T944" s="135"/>
      <c r="AT944" s="131" t="s">
        <v>165</v>
      </c>
      <c r="AU944" s="131" t="s">
        <v>78</v>
      </c>
      <c r="AV944" s="11" t="s">
        <v>78</v>
      </c>
      <c r="AW944" s="11" t="s">
        <v>35</v>
      </c>
      <c r="AX944" s="11" t="s">
        <v>73</v>
      </c>
      <c r="AY944" s="131" t="s">
        <v>119</v>
      </c>
    </row>
    <row r="945" spans="2:65" s="1" customFormat="1" ht="22.5" customHeight="1" x14ac:dyDescent="0.2">
      <c r="B945" s="109"/>
      <c r="C945" s="110" t="s">
        <v>1274</v>
      </c>
      <c r="D945" s="110" t="s">
        <v>120</v>
      </c>
      <c r="E945" s="111" t="s">
        <v>1275</v>
      </c>
      <c r="F945" s="112" t="s">
        <v>1276</v>
      </c>
      <c r="G945" s="113" t="s">
        <v>156</v>
      </c>
      <c r="H945" s="114">
        <v>55</v>
      </c>
      <c r="I945" s="115"/>
      <c r="J945" s="115">
        <f>ROUND(I945*H945,2)</f>
        <v>0</v>
      </c>
      <c r="K945" s="112" t="s">
        <v>124</v>
      </c>
      <c r="L945" s="25"/>
      <c r="M945" s="45" t="s">
        <v>3</v>
      </c>
      <c r="N945" s="116" t="s">
        <v>44</v>
      </c>
      <c r="O945" s="117">
        <v>6.7050000000000001</v>
      </c>
      <c r="P945" s="117">
        <f>O945*H945</f>
        <v>368.77499999999998</v>
      </c>
      <c r="Q945" s="117">
        <v>0</v>
      </c>
      <c r="R945" s="117">
        <f>Q945*H945</f>
        <v>0</v>
      </c>
      <c r="S945" s="117">
        <v>0</v>
      </c>
      <c r="T945" s="118">
        <f>S945*H945</f>
        <v>0</v>
      </c>
      <c r="AR945" s="14" t="s">
        <v>134</v>
      </c>
      <c r="AT945" s="14" t="s">
        <v>120</v>
      </c>
      <c r="AU945" s="14" t="s">
        <v>78</v>
      </c>
      <c r="AY945" s="14" t="s">
        <v>119</v>
      </c>
      <c r="BE945" s="119">
        <f>IF(N945="základní",J945,0)</f>
        <v>0</v>
      </c>
      <c r="BF945" s="119">
        <f>IF(N945="snížená",J945,0)</f>
        <v>0</v>
      </c>
      <c r="BG945" s="119">
        <f>IF(N945="zákl. přenesená",J945,0)</f>
        <v>0</v>
      </c>
      <c r="BH945" s="119">
        <f>IF(N945="sníž. přenesená",J945,0)</f>
        <v>0</v>
      </c>
      <c r="BI945" s="119">
        <f>IF(N945="nulová",J945,0)</f>
        <v>0</v>
      </c>
      <c r="BJ945" s="14" t="s">
        <v>78</v>
      </c>
      <c r="BK945" s="119">
        <f>ROUND(I945*H945,2)</f>
        <v>0</v>
      </c>
      <c r="BL945" s="14" t="s">
        <v>134</v>
      </c>
      <c r="BM945" s="14" t="s">
        <v>1277</v>
      </c>
    </row>
    <row r="946" spans="2:65" s="10" customFormat="1" x14ac:dyDescent="0.2">
      <c r="B946" s="123"/>
      <c r="D946" s="120" t="s">
        <v>165</v>
      </c>
      <c r="E946" s="124" t="s">
        <v>3</v>
      </c>
      <c r="F946" s="125" t="s">
        <v>1278</v>
      </c>
      <c r="H946" s="126">
        <v>55</v>
      </c>
      <c r="L946" s="123"/>
      <c r="M946" s="127"/>
      <c r="N946" s="128"/>
      <c r="O946" s="128"/>
      <c r="P946" s="128"/>
      <c r="Q946" s="128"/>
      <c r="R946" s="128"/>
      <c r="S946" s="128"/>
      <c r="T946" s="129"/>
      <c r="AT946" s="124" t="s">
        <v>165</v>
      </c>
      <c r="AU946" s="124" t="s">
        <v>78</v>
      </c>
      <c r="AV946" s="10" t="s">
        <v>80</v>
      </c>
      <c r="AW946" s="10" t="s">
        <v>35</v>
      </c>
      <c r="AX946" s="10" t="s">
        <v>78</v>
      </c>
      <c r="AY946" s="124" t="s">
        <v>119</v>
      </c>
    </row>
    <row r="947" spans="2:65" s="11" customFormat="1" x14ac:dyDescent="0.2">
      <c r="B947" s="130"/>
      <c r="D947" s="120" t="s">
        <v>165</v>
      </c>
      <c r="E947" s="131" t="s">
        <v>3</v>
      </c>
      <c r="F947" s="132" t="s">
        <v>1243</v>
      </c>
      <c r="H947" s="131" t="s">
        <v>3</v>
      </c>
      <c r="L947" s="130"/>
      <c r="M947" s="133"/>
      <c r="N947" s="134"/>
      <c r="O947" s="134"/>
      <c r="P947" s="134"/>
      <c r="Q947" s="134"/>
      <c r="R947" s="134"/>
      <c r="S947" s="134"/>
      <c r="T947" s="135"/>
      <c r="AT947" s="131" t="s">
        <v>165</v>
      </c>
      <c r="AU947" s="131" t="s">
        <v>78</v>
      </c>
      <c r="AV947" s="11" t="s">
        <v>78</v>
      </c>
      <c r="AW947" s="11" t="s">
        <v>35</v>
      </c>
      <c r="AX947" s="11" t="s">
        <v>73</v>
      </c>
      <c r="AY947" s="131" t="s">
        <v>119</v>
      </c>
    </row>
    <row r="948" spans="2:65" s="1" customFormat="1" ht="22.5" customHeight="1" x14ac:dyDescent="0.2">
      <c r="B948" s="109"/>
      <c r="C948" s="110" t="s">
        <v>1137</v>
      </c>
      <c r="D948" s="110" t="s">
        <v>120</v>
      </c>
      <c r="E948" s="111" t="s">
        <v>1279</v>
      </c>
      <c r="F948" s="112" t="s">
        <v>1280</v>
      </c>
      <c r="G948" s="113" t="s">
        <v>156</v>
      </c>
      <c r="H948" s="114">
        <v>14</v>
      </c>
      <c r="I948" s="115"/>
      <c r="J948" s="115">
        <f>ROUND(I948*H948,2)</f>
        <v>0</v>
      </c>
      <c r="K948" s="112" t="s">
        <v>124</v>
      </c>
      <c r="L948" s="25"/>
      <c r="M948" s="45" t="s">
        <v>3</v>
      </c>
      <c r="N948" s="116" t="s">
        <v>44</v>
      </c>
      <c r="O948" s="117">
        <v>15.449</v>
      </c>
      <c r="P948" s="117">
        <f>O948*H948</f>
        <v>216.286</v>
      </c>
      <c r="Q948" s="117">
        <v>0</v>
      </c>
      <c r="R948" s="117">
        <f>Q948*H948</f>
        <v>0</v>
      </c>
      <c r="S948" s="117">
        <v>0</v>
      </c>
      <c r="T948" s="118">
        <f>S948*H948</f>
        <v>0</v>
      </c>
      <c r="AR948" s="14" t="s">
        <v>134</v>
      </c>
      <c r="AT948" s="14" t="s">
        <v>120</v>
      </c>
      <c r="AU948" s="14" t="s">
        <v>78</v>
      </c>
      <c r="AY948" s="14" t="s">
        <v>119</v>
      </c>
      <c r="BE948" s="119">
        <f>IF(N948="základní",J948,0)</f>
        <v>0</v>
      </c>
      <c r="BF948" s="119">
        <f>IF(N948="snížená",J948,0)</f>
        <v>0</v>
      </c>
      <c r="BG948" s="119">
        <f>IF(N948="zákl. přenesená",J948,0)</f>
        <v>0</v>
      </c>
      <c r="BH948" s="119">
        <f>IF(N948="sníž. přenesená",J948,0)</f>
        <v>0</v>
      </c>
      <c r="BI948" s="119">
        <f>IF(N948="nulová",J948,0)</f>
        <v>0</v>
      </c>
      <c r="BJ948" s="14" t="s">
        <v>78</v>
      </c>
      <c r="BK948" s="119">
        <f>ROUND(I948*H948,2)</f>
        <v>0</v>
      </c>
      <c r="BL948" s="14" t="s">
        <v>134</v>
      </c>
      <c r="BM948" s="14" t="s">
        <v>1281</v>
      </c>
    </row>
    <row r="949" spans="2:65" s="10" customFormat="1" x14ac:dyDescent="0.2">
      <c r="B949" s="123"/>
      <c r="D949" s="120" t="s">
        <v>165</v>
      </c>
      <c r="E949" s="124" t="s">
        <v>3</v>
      </c>
      <c r="F949" s="125" t="s">
        <v>190</v>
      </c>
      <c r="H949" s="126">
        <v>14</v>
      </c>
      <c r="L949" s="123"/>
      <c r="M949" s="127"/>
      <c r="N949" s="128"/>
      <c r="O949" s="128"/>
      <c r="P949" s="128"/>
      <c r="Q949" s="128"/>
      <c r="R949" s="128"/>
      <c r="S949" s="128"/>
      <c r="T949" s="129"/>
      <c r="AT949" s="124" t="s">
        <v>165</v>
      </c>
      <c r="AU949" s="124" t="s">
        <v>78</v>
      </c>
      <c r="AV949" s="10" t="s">
        <v>80</v>
      </c>
      <c r="AW949" s="10" t="s">
        <v>35</v>
      </c>
      <c r="AX949" s="10" t="s">
        <v>78</v>
      </c>
      <c r="AY949" s="124" t="s">
        <v>119</v>
      </c>
    </row>
    <row r="950" spans="2:65" s="11" customFormat="1" x14ac:dyDescent="0.2">
      <c r="B950" s="130"/>
      <c r="D950" s="120" t="s">
        <v>165</v>
      </c>
      <c r="E950" s="131" t="s">
        <v>3</v>
      </c>
      <c r="F950" s="132" t="s">
        <v>1243</v>
      </c>
      <c r="H950" s="131" t="s">
        <v>3</v>
      </c>
      <c r="L950" s="130"/>
      <c r="M950" s="133"/>
      <c r="N950" s="134"/>
      <c r="O950" s="134"/>
      <c r="P950" s="134"/>
      <c r="Q950" s="134"/>
      <c r="R950" s="134"/>
      <c r="S950" s="134"/>
      <c r="T950" s="135"/>
      <c r="AT950" s="131" t="s">
        <v>165</v>
      </c>
      <c r="AU950" s="131" t="s">
        <v>78</v>
      </c>
      <c r="AV950" s="11" t="s">
        <v>78</v>
      </c>
      <c r="AW950" s="11" t="s">
        <v>35</v>
      </c>
      <c r="AX950" s="11" t="s">
        <v>73</v>
      </c>
      <c r="AY950" s="131" t="s">
        <v>119</v>
      </c>
    </row>
    <row r="951" spans="2:65" s="1" customFormat="1" ht="22.5" customHeight="1" x14ac:dyDescent="0.2">
      <c r="B951" s="109"/>
      <c r="C951" s="110" t="s">
        <v>1282</v>
      </c>
      <c r="D951" s="110" t="s">
        <v>120</v>
      </c>
      <c r="E951" s="111" t="s">
        <v>1283</v>
      </c>
      <c r="F951" s="112" t="s">
        <v>1284</v>
      </c>
      <c r="G951" s="113" t="s">
        <v>156</v>
      </c>
      <c r="H951" s="114">
        <v>7</v>
      </c>
      <c r="I951" s="115"/>
      <c r="J951" s="115">
        <f>ROUND(I951*H951,2)</f>
        <v>0</v>
      </c>
      <c r="K951" s="112" t="s">
        <v>124</v>
      </c>
      <c r="L951" s="25"/>
      <c r="M951" s="45" t="s">
        <v>3</v>
      </c>
      <c r="N951" s="116" t="s">
        <v>44</v>
      </c>
      <c r="O951" s="117">
        <v>19.281500000000001</v>
      </c>
      <c r="P951" s="117">
        <f>O951*H951</f>
        <v>134.97050000000002</v>
      </c>
      <c r="Q951" s="117">
        <v>0</v>
      </c>
      <c r="R951" s="117">
        <f>Q951*H951</f>
        <v>0</v>
      </c>
      <c r="S951" s="117">
        <v>0</v>
      </c>
      <c r="T951" s="118">
        <f>S951*H951</f>
        <v>0</v>
      </c>
      <c r="AR951" s="14" t="s">
        <v>134</v>
      </c>
      <c r="AT951" s="14" t="s">
        <v>120</v>
      </c>
      <c r="AU951" s="14" t="s">
        <v>78</v>
      </c>
      <c r="AY951" s="14" t="s">
        <v>119</v>
      </c>
      <c r="BE951" s="119">
        <f>IF(N951="základní",J951,0)</f>
        <v>0</v>
      </c>
      <c r="BF951" s="119">
        <f>IF(N951="snížená",J951,0)</f>
        <v>0</v>
      </c>
      <c r="BG951" s="119">
        <f>IF(N951="zákl. přenesená",J951,0)</f>
        <v>0</v>
      </c>
      <c r="BH951" s="119">
        <f>IF(N951="sníž. přenesená",J951,0)</f>
        <v>0</v>
      </c>
      <c r="BI951" s="119">
        <f>IF(N951="nulová",J951,0)</f>
        <v>0</v>
      </c>
      <c r="BJ951" s="14" t="s">
        <v>78</v>
      </c>
      <c r="BK951" s="119">
        <f>ROUND(I951*H951,2)</f>
        <v>0</v>
      </c>
      <c r="BL951" s="14" t="s">
        <v>134</v>
      </c>
      <c r="BM951" s="14" t="s">
        <v>1285</v>
      </c>
    </row>
    <row r="952" spans="2:65" s="10" customFormat="1" x14ac:dyDescent="0.2">
      <c r="B952" s="123"/>
      <c r="D952" s="120" t="s">
        <v>165</v>
      </c>
      <c r="E952" s="124" t="s">
        <v>3</v>
      </c>
      <c r="F952" s="125" t="s">
        <v>149</v>
      </c>
      <c r="H952" s="126">
        <v>7</v>
      </c>
      <c r="L952" s="123"/>
      <c r="M952" s="127"/>
      <c r="N952" s="128"/>
      <c r="O952" s="128"/>
      <c r="P952" s="128"/>
      <c r="Q952" s="128"/>
      <c r="R952" s="128"/>
      <c r="S952" s="128"/>
      <c r="T952" s="129"/>
      <c r="AT952" s="124" t="s">
        <v>165</v>
      </c>
      <c r="AU952" s="124" t="s">
        <v>78</v>
      </c>
      <c r="AV952" s="10" t="s">
        <v>80</v>
      </c>
      <c r="AW952" s="10" t="s">
        <v>35</v>
      </c>
      <c r="AX952" s="10" t="s">
        <v>78</v>
      </c>
      <c r="AY952" s="124" t="s">
        <v>119</v>
      </c>
    </row>
    <row r="953" spans="2:65" s="11" customFormat="1" x14ac:dyDescent="0.2">
      <c r="B953" s="130"/>
      <c r="D953" s="120" t="s">
        <v>165</v>
      </c>
      <c r="E953" s="131" t="s">
        <v>3</v>
      </c>
      <c r="F953" s="132" t="s">
        <v>1243</v>
      </c>
      <c r="H953" s="131" t="s">
        <v>3</v>
      </c>
      <c r="L953" s="130"/>
      <c r="M953" s="133"/>
      <c r="N953" s="134"/>
      <c r="O953" s="134"/>
      <c r="P953" s="134"/>
      <c r="Q953" s="134"/>
      <c r="R953" s="134"/>
      <c r="S953" s="134"/>
      <c r="T953" s="135"/>
      <c r="AT953" s="131" t="s">
        <v>165</v>
      </c>
      <c r="AU953" s="131" t="s">
        <v>78</v>
      </c>
      <c r="AV953" s="11" t="s">
        <v>78</v>
      </c>
      <c r="AW953" s="11" t="s">
        <v>35</v>
      </c>
      <c r="AX953" s="11" t="s">
        <v>73</v>
      </c>
      <c r="AY953" s="131" t="s">
        <v>119</v>
      </c>
    </row>
    <row r="954" spans="2:65" s="1" customFormat="1" ht="16.5" customHeight="1" x14ac:dyDescent="0.2">
      <c r="B954" s="109"/>
      <c r="C954" s="110" t="s">
        <v>1286</v>
      </c>
      <c r="D954" s="110" t="s">
        <v>120</v>
      </c>
      <c r="E954" s="111" t="s">
        <v>1287</v>
      </c>
      <c r="F954" s="112" t="s">
        <v>1262</v>
      </c>
      <c r="G954" s="113" t="s">
        <v>221</v>
      </c>
      <c r="H954" s="114">
        <v>15.4</v>
      </c>
      <c r="I954" s="115"/>
      <c r="J954" s="115">
        <f>ROUND(I954*H954,2)</f>
        <v>0</v>
      </c>
      <c r="K954" s="112" t="s">
        <v>124</v>
      </c>
      <c r="L954" s="25"/>
      <c r="M954" s="45" t="s">
        <v>3</v>
      </c>
      <c r="N954" s="116" t="s">
        <v>44</v>
      </c>
      <c r="O954" s="117">
        <v>14.419</v>
      </c>
      <c r="P954" s="117">
        <f>O954*H954</f>
        <v>222.05260000000001</v>
      </c>
      <c r="Q954" s="117">
        <v>0</v>
      </c>
      <c r="R954" s="117">
        <f>Q954*H954</f>
        <v>0</v>
      </c>
      <c r="S954" s="117">
        <v>0</v>
      </c>
      <c r="T954" s="118">
        <f>S954*H954</f>
        <v>0</v>
      </c>
      <c r="AR954" s="14" t="s">
        <v>134</v>
      </c>
      <c r="AT954" s="14" t="s">
        <v>120</v>
      </c>
      <c r="AU954" s="14" t="s">
        <v>78</v>
      </c>
      <c r="AY954" s="14" t="s">
        <v>119</v>
      </c>
      <c r="BE954" s="119">
        <f>IF(N954="základní",J954,0)</f>
        <v>0</v>
      </c>
      <c r="BF954" s="119">
        <f>IF(N954="snížená",J954,0)</f>
        <v>0</v>
      </c>
      <c r="BG954" s="119">
        <f>IF(N954="zákl. přenesená",J954,0)</f>
        <v>0</v>
      </c>
      <c r="BH954" s="119">
        <f>IF(N954="sníž. přenesená",J954,0)</f>
        <v>0</v>
      </c>
      <c r="BI954" s="119">
        <f>IF(N954="nulová",J954,0)</f>
        <v>0</v>
      </c>
      <c r="BJ954" s="14" t="s">
        <v>78</v>
      </c>
      <c r="BK954" s="119">
        <f>ROUND(I954*H954,2)</f>
        <v>0</v>
      </c>
      <c r="BL954" s="14" t="s">
        <v>134</v>
      </c>
      <c r="BM954" s="14" t="s">
        <v>1288</v>
      </c>
    </row>
    <row r="955" spans="2:65" s="10" customFormat="1" x14ac:dyDescent="0.2">
      <c r="B955" s="123"/>
      <c r="D955" s="120" t="s">
        <v>165</v>
      </c>
      <c r="E955" s="124" t="s">
        <v>3</v>
      </c>
      <c r="F955" s="125" t="s">
        <v>1289</v>
      </c>
      <c r="H955" s="126">
        <v>15.4</v>
      </c>
      <c r="L955" s="123"/>
      <c r="M955" s="127"/>
      <c r="N955" s="128"/>
      <c r="O955" s="128"/>
      <c r="P955" s="128"/>
      <c r="Q955" s="128"/>
      <c r="R955" s="128"/>
      <c r="S955" s="128"/>
      <c r="T955" s="129"/>
      <c r="AT955" s="124" t="s">
        <v>165</v>
      </c>
      <c r="AU955" s="124" t="s">
        <v>78</v>
      </c>
      <c r="AV955" s="10" t="s">
        <v>80</v>
      </c>
      <c r="AW955" s="10" t="s">
        <v>35</v>
      </c>
      <c r="AX955" s="10" t="s">
        <v>78</v>
      </c>
      <c r="AY955" s="124" t="s">
        <v>119</v>
      </c>
    </row>
    <row r="956" spans="2:65" s="11" customFormat="1" x14ac:dyDescent="0.2">
      <c r="B956" s="130"/>
      <c r="D956" s="120" t="s">
        <v>165</v>
      </c>
      <c r="E956" s="131" t="s">
        <v>3</v>
      </c>
      <c r="F956" s="132" t="s">
        <v>1265</v>
      </c>
      <c r="H956" s="131" t="s">
        <v>3</v>
      </c>
      <c r="L956" s="130"/>
      <c r="M956" s="133"/>
      <c r="N956" s="134"/>
      <c r="O956" s="134"/>
      <c r="P956" s="134"/>
      <c r="Q956" s="134"/>
      <c r="R956" s="134"/>
      <c r="S956" s="134"/>
      <c r="T956" s="135"/>
      <c r="AT956" s="131" t="s">
        <v>165</v>
      </c>
      <c r="AU956" s="131" t="s">
        <v>78</v>
      </c>
      <c r="AV956" s="11" t="s">
        <v>78</v>
      </c>
      <c r="AW956" s="11" t="s">
        <v>35</v>
      </c>
      <c r="AX956" s="11" t="s">
        <v>73</v>
      </c>
      <c r="AY956" s="131" t="s">
        <v>119</v>
      </c>
    </row>
    <row r="957" spans="2:65" s="1" customFormat="1" ht="16.5" customHeight="1" x14ac:dyDescent="0.2">
      <c r="B957" s="109"/>
      <c r="C957" s="110" t="s">
        <v>1290</v>
      </c>
      <c r="D957" s="110" t="s">
        <v>120</v>
      </c>
      <c r="E957" s="111" t="s">
        <v>1291</v>
      </c>
      <c r="F957" s="112" t="s">
        <v>1292</v>
      </c>
      <c r="G957" s="113" t="s">
        <v>221</v>
      </c>
      <c r="H957" s="114">
        <v>15.4</v>
      </c>
      <c r="I957" s="115"/>
      <c r="J957" s="115">
        <f>ROUND(I957*H957,2)</f>
        <v>0</v>
      </c>
      <c r="K957" s="112" t="s">
        <v>3</v>
      </c>
      <c r="L957" s="25"/>
      <c r="M957" s="45" t="s">
        <v>3</v>
      </c>
      <c r="N957" s="116" t="s">
        <v>44</v>
      </c>
      <c r="O957" s="117">
        <v>0</v>
      </c>
      <c r="P957" s="117">
        <f>O957*H957</f>
        <v>0</v>
      </c>
      <c r="Q957" s="117">
        <v>0</v>
      </c>
      <c r="R957" s="117">
        <f>Q957*H957</f>
        <v>0</v>
      </c>
      <c r="S957" s="117">
        <v>0</v>
      </c>
      <c r="T957" s="118">
        <f>S957*H957</f>
        <v>0</v>
      </c>
      <c r="AR957" s="14" t="s">
        <v>134</v>
      </c>
      <c r="AT957" s="14" t="s">
        <v>120</v>
      </c>
      <c r="AU957" s="14" t="s">
        <v>78</v>
      </c>
      <c r="AY957" s="14" t="s">
        <v>119</v>
      </c>
      <c r="BE957" s="119">
        <f>IF(N957="základní",J957,0)</f>
        <v>0</v>
      </c>
      <c r="BF957" s="119">
        <f>IF(N957="snížená",J957,0)</f>
        <v>0</v>
      </c>
      <c r="BG957" s="119">
        <f>IF(N957="zákl. přenesená",J957,0)</f>
        <v>0</v>
      </c>
      <c r="BH957" s="119">
        <f>IF(N957="sníž. přenesená",J957,0)</f>
        <v>0</v>
      </c>
      <c r="BI957" s="119">
        <f>IF(N957="nulová",J957,0)</f>
        <v>0</v>
      </c>
      <c r="BJ957" s="14" t="s">
        <v>78</v>
      </c>
      <c r="BK957" s="119">
        <f>ROUND(I957*H957,2)</f>
        <v>0</v>
      </c>
      <c r="BL957" s="14" t="s">
        <v>134</v>
      </c>
      <c r="BM957" s="14" t="s">
        <v>1293</v>
      </c>
    </row>
    <row r="958" spans="2:65" s="10" customFormat="1" x14ac:dyDescent="0.2">
      <c r="B958" s="123"/>
      <c r="D958" s="120" t="s">
        <v>165</v>
      </c>
      <c r="E958" s="124" t="s">
        <v>3</v>
      </c>
      <c r="F958" s="125" t="s">
        <v>1289</v>
      </c>
      <c r="H958" s="126">
        <v>15.4</v>
      </c>
      <c r="L958" s="123"/>
      <c r="M958" s="127"/>
      <c r="N958" s="128"/>
      <c r="O958" s="128"/>
      <c r="P958" s="128"/>
      <c r="Q958" s="128"/>
      <c r="R958" s="128"/>
      <c r="S958" s="128"/>
      <c r="T958" s="129"/>
      <c r="AT958" s="124" t="s">
        <v>165</v>
      </c>
      <c r="AU958" s="124" t="s">
        <v>78</v>
      </c>
      <c r="AV958" s="10" t="s">
        <v>80</v>
      </c>
      <c r="AW958" s="10" t="s">
        <v>35</v>
      </c>
      <c r="AX958" s="10" t="s">
        <v>78</v>
      </c>
      <c r="AY958" s="124" t="s">
        <v>119</v>
      </c>
    </row>
    <row r="959" spans="2:65" s="11" customFormat="1" x14ac:dyDescent="0.2">
      <c r="B959" s="130"/>
      <c r="D959" s="120" t="s">
        <v>165</v>
      </c>
      <c r="E959" s="131" t="s">
        <v>3</v>
      </c>
      <c r="F959" s="132" t="s">
        <v>1265</v>
      </c>
      <c r="H959" s="131" t="s">
        <v>3</v>
      </c>
      <c r="L959" s="130"/>
      <c r="M959" s="133"/>
      <c r="N959" s="134"/>
      <c r="O959" s="134"/>
      <c r="P959" s="134"/>
      <c r="Q959" s="134"/>
      <c r="R959" s="134"/>
      <c r="S959" s="134"/>
      <c r="T959" s="135"/>
      <c r="AT959" s="131" t="s">
        <v>165</v>
      </c>
      <c r="AU959" s="131" t="s">
        <v>78</v>
      </c>
      <c r="AV959" s="11" t="s">
        <v>78</v>
      </c>
      <c r="AW959" s="11" t="s">
        <v>35</v>
      </c>
      <c r="AX959" s="11" t="s">
        <v>73</v>
      </c>
      <c r="AY959" s="131" t="s">
        <v>119</v>
      </c>
    </row>
    <row r="960" spans="2:65" s="1" customFormat="1" ht="16.5" customHeight="1" x14ac:dyDescent="0.2">
      <c r="B960" s="109"/>
      <c r="C960" s="110" t="s">
        <v>1294</v>
      </c>
      <c r="D960" s="110" t="s">
        <v>120</v>
      </c>
      <c r="E960" s="111" t="s">
        <v>1295</v>
      </c>
      <c r="F960" s="112" t="s">
        <v>1296</v>
      </c>
      <c r="G960" s="113" t="s">
        <v>221</v>
      </c>
      <c r="H960" s="114">
        <v>15.4</v>
      </c>
      <c r="I960" s="115"/>
      <c r="J960" s="115">
        <f>ROUND(I960*H960,2)</f>
        <v>0</v>
      </c>
      <c r="K960" s="112" t="s">
        <v>3</v>
      </c>
      <c r="L960" s="25"/>
      <c r="M960" s="45" t="s">
        <v>3</v>
      </c>
      <c r="N960" s="116" t="s">
        <v>44</v>
      </c>
      <c r="O960" s="117">
        <v>0</v>
      </c>
      <c r="P960" s="117">
        <f>O960*H960</f>
        <v>0</v>
      </c>
      <c r="Q960" s="117">
        <v>0</v>
      </c>
      <c r="R960" s="117">
        <f>Q960*H960</f>
        <v>0</v>
      </c>
      <c r="S960" s="117">
        <v>0</v>
      </c>
      <c r="T960" s="118">
        <f>S960*H960</f>
        <v>0</v>
      </c>
      <c r="AR960" s="14" t="s">
        <v>134</v>
      </c>
      <c r="AT960" s="14" t="s">
        <v>120</v>
      </c>
      <c r="AU960" s="14" t="s">
        <v>78</v>
      </c>
      <c r="AY960" s="14" t="s">
        <v>119</v>
      </c>
      <c r="BE960" s="119">
        <f>IF(N960="základní",J960,0)</f>
        <v>0</v>
      </c>
      <c r="BF960" s="119">
        <f>IF(N960="snížená",J960,0)</f>
        <v>0</v>
      </c>
      <c r="BG960" s="119">
        <f>IF(N960="zákl. přenesená",J960,0)</f>
        <v>0</v>
      </c>
      <c r="BH960" s="119">
        <f>IF(N960="sníž. přenesená",J960,0)</f>
        <v>0</v>
      </c>
      <c r="BI960" s="119">
        <f>IF(N960="nulová",J960,0)</f>
        <v>0</v>
      </c>
      <c r="BJ960" s="14" t="s">
        <v>78</v>
      </c>
      <c r="BK960" s="119">
        <f>ROUND(I960*H960,2)</f>
        <v>0</v>
      </c>
      <c r="BL960" s="14" t="s">
        <v>134</v>
      </c>
      <c r="BM960" s="14" t="s">
        <v>1297</v>
      </c>
    </row>
    <row r="961" spans="2:65" s="10" customFormat="1" x14ac:dyDescent="0.2">
      <c r="B961" s="123"/>
      <c r="D961" s="120" t="s">
        <v>165</v>
      </c>
      <c r="E961" s="124" t="s">
        <v>3</v>
      </c>
      <c r="F961" s="125" t="s">
        <v>1289</v>
      </c>
      <c r="H961" s="126">
        <v>15.4</v>
      </c>
      <c r="L961" s="123"/>
      <c r="M961" s="127"/>
      <c r="N961" s="128"/>
      <c r="O961" s="128"/>
      <c r="P961" s="128"/>
      <c r="Q961" s="128"/>
      <c r="R961" s="128"/>
      <c r="S961" s="128"/>
      <c r="T961" s="129"/>
      <c r="AT961" s="124" t="s">
        <v>165</v>
      </c>
      <c r="AU961" s="124" t="s">
        <v>78</v>
      </c>
      <c r="AV961" s="10" t="s">
        <v>80</v>
      </c>
      <c r="AW961" s="10" t="s">
        <v>35</v>
      </c>
      <c r="AX961" s="10" t="s">
        <v>78</v>
      </c>
      <c r="AY961" s="124" t="s">
        <v>119</v>
      </c>
    </row>
    <row r="962" spans="2:65" s="11" customFormat="1" x14ac:dyDescent="0.2">
      <c r="B962" s="130"/>
      <c r="D962" s="120" t="s">
        <v>165</v>
      </c>
      <c r="E962" s="131" t="s">
        <v>3</v>
      </c>
      <c r="F962" s="132" t="s">
        <v>1265</v>
      </c>
      <c r="H962" s="131" t="s">
        <v>3</v>
      </c>
      <c r="L962" s="130"/>
      <c r="M962" s="133"/>
      <c r="N962" s="134"/>
      <c r="O962" s="134"/>
      <c r="P962" s="134"/>
      <c r="Q962" s="134"/>
      <c r="R962" s="134"/>
      <c r="S962" s="134"/>
      <c r="T962" s="135"/>
      <c r="AT962" s="131" t="s">
        <v>165</v>
      </c>
      <c r="AU962" s="131" t="s">
        <v>78</v>
      </c>
      <c r="AV962" s="11" t="s">
        <v>78</v>
      </c>
      <c r="AW962" s="11" t="s">
        <v>35</v>
      </c>
      <c r="AX962" s="11" t="s">
        <v>73</v>
      </c>
      <c r="AY962" s="131" t="s">
        <v>119</v>
      </c>
    </row>
    <row r="963" spans="2:65" s="1" customFormat="1" ht="16.5" customHeight="1" x14ac:dyDescent="0.2">
      <c r="B963" s="109"/>
      <c r="C963" s="110" t="s">
        <v>1298</v>
      </c>
      <c r="D963" s="110" t="s">
        <v>120</v>
      </c>
      <c r="E963" s="111" t="s">
        <v>1299</v>
      </c>
      <c r="F963" s="112" t="s">
        <v>1300</v>
      </c>
      <c r="G963" s="113" t="s">
        <v>388</v>
      </c>
      <c r="H963" s="114">
        <v>145</v>
      </c>
      <c r="I963" s="115"/>
      <c r="J963" s="115">
        <f>ROUND(I963*H963,2)</f>
        <v>0</v>
      </c>
      <c r="K963" s="112" t="s">
        <v>124</v>
      </c>
      <c r="L963" s="25"/>
      <c r="M963" s="45" t="s">
        <v>3</v>
      </c>
      <c r="N963" s="116" t="s">
        <v>44</v>
      </c>
      <c r="O963" s="117">
        <v>0.38500000000000001</v>
      </c>
      <c r="P963" s="117">
        <f>O963*H963</f>
        <v>55.825000000000003</v>
      </c>
      <c r="Q963" s="117">
        <v>0</v>
      </c>
      <c r="R963" s="117">
        <f>Q963*H963</f>
        <v>0</v>
      </c>
      <c r="S963" s="117">
        <v>0</v>
      </c>
      <c r="T963" s="118">
        <f>S963*H963</f>
        <v>0</v>
      </c>
      <c r="AR963" s="14" t="s">
        <v>134</v>
      </c>
      <c r="AT963" s="14" t="s">
        <v>120</v>
      </c>
      <c r="AU963" s="14" t="s">
        <v>78</v>
      </c>
      <c r="AY963" s="14" t="s">
        <v>119</v>
      </c>
      <c r="BE963" s="119">
        <f>IF(N963="základní",J963,0)</f>
        <v>0</v>
      </c>
      <c r="BF963" s="119">
        <f>IF(N963="snížená",J963,0)</f>
        <v>0</v>
      </c>
      <c r="BG963" s="119">
        <f>IF(N963="zákl. přenesená",J963,0)</f>
        <v>0</v>
      </c>
      <c r="BH963" s="119">
        <f>IF(N963="sníž. přenesená",J963,0)</f>
        <v>0</v>
      </c>
      <c r="BI963" s="119">
        <f>IF(N963="nulová",J963,0)</f>
        <v>0</v>
      </c>
      <c r="BJ963" s="14" t="s">
        <v>78</v>
      </c>
      <c r="BK963" s="119">
        <f>ROUND(I963*H963,2)</f>
        <v>0</v>
      </c>
      <c r="BL963" s="14" t="s">
        <v>134</v>
      </c>
      <c r="BM963" s="14" t="s">
        <v>1301</v>
      </c>
    </row>
    <row r="964" spans="2:65" s="1" customFormat="1" ht="29.25" x14ac:dyDescent="0.2">
      <c r="B964" s="25"/>
      <c r="D964" s="120" t="s">
        <v>172</v>
      </c>
      <c r="F964" s="121" t="s">
        <v>407</v>
      </c>
      <c r="L964" s="25"/>
      <c r="M964" s="122"/>
      <c r="N964" s="46"/>
      <c r="O964" s="46"/>
      <c r="P964" s="46"/>
      <c r="Q964" s="46"/>
      <c r="R964" s="46"/>
      <c r="S964" s="46"/>
      <c r="T964" s="47"/>
      <c r="AT964" s="14" t="s">
        <v>172</v>
      </c>
      <c r="AU964" s="14" t="s">
        <v>78</v>
      </c>
    </row>
    <row r="965" spans="2:65" s="10" customFormat="1" x14ac:dyDescent="0.2">
      <c r="B965" s="123"/>
      <c r="D965" s="120" t="s">
        <v>165</v>
      </c>
      <c r="E965" s="124" t="s">
        <v>3</v>
      </c>
      <c r="F965" s="125" t="s">
        <v>805</v>
      </c>
      <c r="H965" s="126">
        <v>145</v>
      </c>
      <c r="L965" s="123"/>
      <c r="M965" s="127"/>
      <c r="N965" s="128"/>
      <c r="O965" s="128"/>
      <c r="P965" s="128"/>
      <c r="Q965" s="128"/>
      <c r="R965" s="128"/>
      <c r="S965" s="128"/>
      <c r="T965" s="129"/>
      <c r="AT965" s="124" t="s">
        <v>165</v>
      </c>
      <c r="AU965" s="124" t="s">
        <v>78</v>
      </c>
      <c r="AV965" s="10" t="s">
        <v>80</v>
      </c>
      <c r="AW965" s="10" t="s">
        <v>35</v>
      </c>
      <c r="AX965" s="10" t="s">
        <v>78</v>
      </c>
      <c r="AY965" s="124" t="s">
        <v>119</v>
      </c>
    </row>
    <row r="966" spans="2:65" s="11" customFormat="1" x14ac:dyDescent="0.2">
      <c r="B966" s="130"/>
      <c r="D966" s="120" t="s">
        <v>165</v>
      </c>
      <c r="E966" s="131" t="s">
        <v>3</v>
      </c>
      <c r="F966" s="132" t="s">
        <v>1243</v>
      </c>
      <c r="H966" s="131" t="s">
        <v>3</v>
      </c>
      <c r="L966" s="130"/>
      <c r="M966" s="133"/>
      <c r="N966" s="134"/>
      <c r="O966" s="134"/>
      <c r="P966" s="134"/>
      <c r="Q966" s="134"/>
      <c r="R966" s="134"/>
      <c r="S966" s="134"/>
      <c r="T966" s="135"/>
      <c r="AT966" s="131" t="s">
        <v>165</v>
      </c>
      <c r="AU966" s="131" t="s">
        <v>78</v>
      </c>
      <c r="AV966" s="11" t="s">
        <v>78</v>
      </c>
      <c r="AW966" s="11" t="s">
        <v>35</v>
      </c>
      <c r="AX966" s="11" t="s">
        <v>73</v>
      </c>
      <c r="AY966" s="131" t="s">
        <v>119</v>
      </c>
    </row>
    <row r="967" spans="2:65" s="1" customFormat="1" ht="22.5" customHeight="1" x14ac:dyDescent="0.2">
      <c r="B967" s="109"/>
      <c r="C967" s="110" t="s">
        <v>1302</v>
      </c>
      <c r="D967" s="110" t="s">
        <v>120</v>
      </c>
      <c r="E967" s="111" t="s">
        <v>1303</v>
      </c>
      <c r="F967" s="112" t="s">
        <v>1304</v>
      </c>
      <c r="G967" s="113" t="s">
        <v>221</v>
      </c>
      <c r="H967" s="114">
        <v>219.1</v>
      </c>
      <c r="I967" s="115"/>
      <c r="J967" s="115">
        <f>ROUND(I967*H967,2)</f>
        <v>0</v>
      </c>
      <c r="K967" s="112" t="s">
        <v>124</v>
      </c>
      <c r="L967" s="25"/>
      <c r="M967" s="45" t="s">
        <v>3</v>
      </c>
      <c r="N967" s="116" t="s">
        <v>44</v>
      </c>
      <c r="O967" s="117">
        <v>34.146000000000001</v>
      </c>
      <c r="P967" s="117">
        <f>O967*H967</f>
        <v>7481.3886000000002</v>
      </c>
      <c r="Q967" s="117">
        <v>0</v>
      </c>
      <c r="R967" s="117">
        <f>Q967*H967</f>
        <v>0</v>
      </c>
      <c r="S967" s="117">
        <v>0</v>
      </c>
      <c r="T967" s="118">
        <f>S967*H967</f>
        <v>0</v>
      </c>
      <c r="AR967" s="14" t="s">
        <v>134</v>
      </c>
      <c r="AT967" s="14" t="s">
        <v>120</v>
      </c>
      <c r="AU967" s="14" t="s">
        <v>78</v>
      </c>
      <c r="AY967" s="14" t="s">
        <v>119</v>
      </c>
      <c r="BE967" s="119">
        <f>IF(N967="základní",J967,0)</f>
        <v>0</v>
      </c>
      <c r="BF967" s="119">
        <f>IF(N967="snížená",J967,0)</f>
        <v>0</v>
      </c>
      <c r="BG967" s="119">
        <f>IF(N967="zákl. přenesená",J967,0)</f>
        <v>0</v>
      </c>
      <c r="BH967" s="119">
        <f>IF(N967="sníž. přenesená",J967,0)</f>
        <v>0</v>
      </c>
      <c r="BI967" s="119">
        <f>IF(N967="nulová",J967,0)</f>
        <v>0</v>
      </c>
      <c r="BJ967" s="14" t="s">
        <v>78</v>
      </c>
      <c r="BK967" s="119">
        <f>ROUND(I967*H967,2)</f>
        <v>0</v>
      </c>
      <c r="BL967" s="14" t="s">
        <v>134</v>
      </c>
      <c r="BM967" s="14" t="s">
        <v>1305</v>
      </c>
    </row>
    <row r="968" spans="2:65" s="1" customFormat="1" ht="78" x14ac:dyDescent="0.2">
      <c r="B968" s="25"/>
      <c r="D968" s="120" t="s">
        <v>172</v>
      </c>
      <c r="F968" s="121" t="s">
        <v>223</v>
      </c>
      <c r="L968" s="25"/>
      <c r="M968" s="122"/>
      <c r="N968" s="46"/>
      <c r="O968" s="46"/>
      <c r="P968" s="46"/>
      <c r="Q968" s="46"/>
      <c r="R968" s="46"/>
      <c r="S968" s="46"/>
      <c r="T968" s="47"/>
      <c r="AT968" s="14" t="s">
        <v>172</v>
      </c>
      <c r="AU968" s="14" t="s">
        <v>78</v>
      </c>
    </row>
    <row r="969" spans="2:65" s="10" customFormat="1" x14ac:dyDescent="0.2">
      <c r="B969" s="123"/>
      <c r="D969" s="120" t="s">
        <v>165</v>
      </c>
      <c r="E969" s="124" t="s">
        <v>3</v>
      </c>
      <c r="F969" s="125" t="s">
        <v>1306</v>
      </c>
      <c r="H969" s="126">
        <v>219.1</v>
      </c>
      <c r="L969" s="123"/>
      <c r="M969" s="127"/>
      <c r="N969" s="128"/>
      <c r="O969" s="128"/>
      <c r="P969" s="128"/>
      <c r="Q969" s="128"/>
      <c r="R969" s="128"/>
      <c r="S969" s="128"/>
      <c r="T969" s="129"/>
      <c r="AT969" s="124" t="s">
        <v>165</v>
      </c>
      <c r="AU969" s="124" t="s">
        <v>78</v>
      </c>
      <c r="AV969" s="10" t="s">
        <v>80</v>
      </c>
      <c r="AW969" s="10" t="s">
        <v>35</v>
      </c>
      <c r="AX969" s="10" t="s">
        <v>78</v>
      </c>
      <c r="AY969" s="124" t="s">
        <v>119</v>
      </c>
    </row>
    <row r="970" spans="2:65" s="11" customFormat="1" x14ac:dyDescent="0.2">
      <c r="B970" s="130"/>
      <c r="D970" s="120" t="s">
        <v>165</v>
      </c>
      <c r="E970" s="131" t="s">
        <v>3</v>
      </c>
      <c r="F970" s="132" t="s">
        <v>1265</v>
      </c>
      <c r="H970" s="131" t="s">
        <v>3</v>
      </c>
      <c r="L970" s="130"/>
      <c r="M970" s="133"/>
      <c r="N970" s="134"/>
      <c r="O970" s="134"/>
      <c r="P970" s="134"/>
      <c r="Q970" s="134"/>
      <c r="R970" s="134"/>
      <c r="S970" s="134"/>
      <c r="T970" s="135"/>
      <c r="AT970" s="131" t="s">
        <v>165</v>
      </c>
      <c r="AU970" s="131" t="s">
        <v>78</v>
      </c>
      <c r="AV970" s="11" t="s">
        <v>78</v>
      </c>
      <c r="AW970" s="11" t="s">
        <v>35</v>
      </c>
      <c r="AX970" s="11" t="s">
        <v>73</v>
      </c>
      <c r="AY970" s="131" t="s">
        <v>119</v>
      </c>
    </row>
    <row r="971" spans="2:65" s="1" customFormat="1" ht="16.5" customHeight="1" x14ac:dyDescent="0.2">
      <c r="B971" s="109"/>
      <c r="C971" s="110" t="s">
        <v>1307</v>
      </c>
      <c r="D971" s="110" t="s">
        <v>120</v>
      </c>
      <c r="E971" s="111" t="s">
        <v>1308</v>
      </c>
      <c r="F971" s="112" t="s">
        <v>1309</v>
      </c>
      <c r="G971" s="113" t="s">
        <v>221</v>
      </c>
      <c r="H971" s="114">
        <v>219.1</v>
      </c>
      <c r="I971" s="115"/>
      <c r="J971" s="115">
        <f>ROUND(I971*H971,2)</f>
        <v>0</v>
      </c>
      <c r="K971" s="112" t="s">
        <v>3</v>
      </c>
      <c r="L971" s="25"/>
      <c r="M971" s="45" t="s">
        <v>3</v>
      </c>
      <c r="N971" s="116" t="s">
        <v>44</v>
      </c>
      <c r="O971" s="117">
        <v>0</v>
      </c>
      <c r="P971" s="117">
        <f>O971*H971</f>
        <v>0</v>
      </c>
      <c r="Q971" s="117">
        <v>0</v>
      </c>
      <c r="R971" s="117">
        <f>Q971*H971</f>
        <v>0</v>
      </c>
      <c r="S971" s="117">
        <v>0</v>
      </c>
      <c r="T971" s="118">
        <f>S971*H971</f>
        <v>0</v>
      </c>
      <c r="AR971" s="14" t="s">
        <v>134</v>
      </c>
      <c r="AT971" s="14" t="s">
        <v>120</v>
      </c>
      <c r="AU971" s="14" t="s">
        <v>78</v>
      </c>
      <c r="AY971" s="14" t="s">
        <v>119</v>
      </c>
      <c r="BE971" s="119">
        <f>IF(N971="základní",J971,0)</f>
        <v>0</v>
      </c>
      <c r="BF971" s="119">
        <f>IF(N971="snížená",J971,0)</f>
        <v>0</v>
      </c>
      <c r="BG971" s="119">
        <f>IF(N971="zákl. přenesená",J971,0)</f>
        <v>0</v>
      </c>
      <c r="BH971" s="119">
        <f>IF(N971="sníž. přenesená",J971,0)</f>
        <v>0</v>
      </c>
      <c r="BI971" s="119">
        <f>IF(N971="nulová",J971,0)</f>
        <v>0</v>
      </c>
      <c r="BJ971" s="14" t="s">
        <v>78</v>
      </c>
      <c r="BK971" s="119">
        <f>ROUND(I971*H971,2)</f>
        <v>0</v>
      </c>
      <c r="BL971" s="14" t="s">
        <v>134</v>
      </c>
      <c r="BM971" s="14" t="s">
        <v>1310</v>
      </c>
    </row>
    <row r="972" spans="2:65" s="10" customFormat="1" x14ac:dyDescent="0.2">
      <c r="B972" s="123"/>
      <c r="D972" s="120" t="s">
        <v>165</v>
      </c>
      <c r="E972" s="124" t="s">
        <v>3</v>
      </c>
      <c r="F972" s="125" t="s">
        <v>1306</v>
      </c>
      <c r="H972" s="126">
        <v>219.1</v>
      </c>
      <c r="L972" s="123"/>
      <c r="M972" s="127"/>
      <c r="N972" s="128"/>
      <c r="O972" s="128"/>
      <c r="P972" s="128"/>
      <c r="Q972" s="128"/>
      <c r="R972" s="128"/>
      <c r="S972" s="128"/>
      <c r="T972" s="129"/>
      <c r="AT972" s="124" t="s">
        <v>165</v>
      </c>
      <c r="AU972" s="124" t="s">
        <v>78</v>
      </c>
      <c r="AV972" s="10" t="s">
        <v>80</v>
      </c>
      <c r="AW972" s="10" t="s">
        <v>35</v>
      </c>
      <c r="AX972" s="10" t="s">
        <v>78</v>
      </c>
      <c r="AY972" s="124" t="s">
        <v>119</v>
      </c>
    </row>
    <row r="973" spans="2:65" s="11" customFormat="1" x14ac:dyDescent="0.2">
      <c r="B973" s="130"/>
      <c r="D973" s="120" t="s">
        <v>165</v>
      </c>
      <c r="E973" s="131" t="s">
        <v>3</v>
      </c>
      <c r="F973" s="132" t="s">
        <v>1265</v>
      </c>
      <c r="H973" s="131" t="s">
        <v>3</v>
      </c>
      <c r="L973" s="130"/>
      <c r="M973" s="133"/>
      <c r="N973" s="134"/>
      <c r="O973" s="134"/>
      <c r="P973" s="134"/>
      <c r="Q973" s="134"/>
      <c r="R973" s="134"/>
      <c r="S973" s="134"/>
      <c r="T973" s="135"/>
      <c r="AT973" s="131" t="s">
        <v>165</v>
      </c>
      <c r="AU973" s="131" t="s">
        <v>78</v>
      </c>
      <c r="AV973" s="11" t="s">
        <v>78</v>
      </c>
      <c r="AW973" s="11" t="s">
        <v>35</v>
      </c>
      <c r="AX973" s="11" t="s">
        <v>73</v>
      </c>
      <c r="AY973" s="131" t="s">
        <v>119</v>
      </c>
    </row>
    <row r="974" spans="2:65" s="1" customFormat="1" ht="16.5" customHeight="1" x14ac:dyDescent="0.2">
      <c r="B974" s="109"/>
      <c r="C974" s="110" t="s">
        <v>1311</v>
      </c>
      <c r="D974" s="110" t="s">
        <v>120</v>
      </c>
      <c r="E974" s="111" t="s">
        <v>1312</v>
      </c>
      <c r="F974" s="112" t="s">
        <v>1313</v>
      </c>
      <c r="G974" s="113" t="s">
        <v>221</v>
      </c>
      <c r="H974" s="114">
        <v>219.1</v>
      </c>
      <c r="I974" s="115"/>
      <c r="J974" s="115">
        <f>ROUND(I974*H974,2)</f>
        <v>0</v>
      </c>
      <c r="K974" s="112" t="s">
        <v>3</v>
      </c>
      <c r="L974" s="25"/>
      <c r="M974" s="45" t="s">
        <v>3</v>
      </c>
      <c r="N974" s="116" t="s">
        <v>44</v>
      </c>
      <c r="O974" s="117">
        <v>0</v>
      </c>
      <c r="P974" s="117">
        <f>O974*H974</f>
        <v>0</v>
      </c>
      <c r="Q974" s="117">
        <v>0</v>
      </c>
      <c r="R974" s="117">
        <f>Q974*H974</f>
        <v>0</v>
      </c>
      <c r="S974" s="117">
        <v>0</v>
      </c>
      <c r="T974" s="118">
        <f>S974*H974</f>
        <v>0</v>
      </c>
      <c r="AR974" s="14" t="s">
        <v>134</v>
      </c>
      <c r="AT974" s="14" t="s">
        <v>120</v>
      </c>
      <c r="AU974" s="14" t="s">
        <v>78</v>
      </c>
      <c r="AY974" s="14" t="s">
        <v>119</v>
      </c>
      <c r="BE974" s="119">
        <f>IF(N974="základní",J974,0)</f>
        <v>0</v>
      </c>
      <c r="BF974" s="119">
        <f>IF(N974="snížená",J974,0)</f>
        <v>0</v>
      </c>
      <c r="BG974" s="119">
        <f>IF(N974="zákl. přenesená",J974,0)</f>
        <v>0</v>
      </c>
      <c r="BH974" s="119">
        <f>IF(N974="sníž. přenesená",J974,0)</f>
        <v>0</v>
      </c>
      <c r="BI974" s="119">
        <f>IF(N974="nulová",J974,0)</f>
        <v>0</v>
      </c>
      <c r="BJ974" s="14" t="s">
        <v>78</v>
      </c>
      <c r="BK974" s="119">
        <f>ROUND(I974*H974,2)</f>
        <v>0</v>
      </c>
      <c r="BL974" s="14" t="s">
        <v>134</v>
      </c>
      <c r="BM974" s="14" t="s">
        <v>1314</v>
      </c>
    </row>
    <row r="975" spans="2:65" s="10" customFormat="1" x14ac:dyDescent="0.2">
      <c r="B975" s="123"/>
      <c r="D975" s="120" t="s">
        <v>165</v>
      </c>
      <c r="E975" s="124" t="s">
        <v>3</v>
      </c>
      <c r="F975" s="125" t="s">
        <v>1306</v>
      </c>
      <c r="H975" s="126">
        <v>219.1</v>
      </c>
      <c r="L975" s="123"/>
      <c r="M975" s="127"/>
      <c r="N975" s="128"/>
      <c r="O975" s="128"/>
      <c r="P975" s="128"/>
      <c r="Q975" s="128"/>
      <c r="R975" s="128"/>
      <c r="S975" s="128"/>
      <c r="T975" s="129"/>
      <c r="AT975" s="124" t="s">
        <v>165</v>
      </c>
      <c r="AU975" s="124" t="s">
        <v>78</v>
      </c>
      <c r="AV975" s="10" t="s">
        <v>80</v>
      </c>
      <c r="AW975" s="10" t="s">
        <v>35</v>
      </c>
      <c r="AX975" s="10" t="s">
        <v>78</v>
      </c>
      <c r="AY975" s="124" t="s">
        <v>119</v>
      </c>
    </row>
    <row r="976" spans="2:65" s="11" customFormat="1" x14ac:dyDescent="0.2">
      <c r="B976" s="130"/>
      <c r="D976" s="120" t="s">
        <v>165</v>
      </c>
      <c r="E976" s="131" t="s">
        <v>3</v>
      </c>
      <c r="F976" s="132" t="s">
        <v>1265</v>
      </c>
      <c r="H976" s="131" t="s">
        <v>3</v>
      </c>
      <c r="L976" s="130"/>
      <c r="M976" s="133"/>
      <c r="N976" s="134"/>
      <c r="O976" s="134"/>
      <c r="P976" s="134"/>
      <c r="Q976" s="134"/>
      <c r="R976" s="134"/>
      <c r="S976" s="134"/>
      <c r="T976" s="135"/>
      <c r="AT976" s="131" t="s">
        <v>165</v>
      </c>
      <c r="AU976" s="131" t="s">
        <v>78</v>
      </c>
      <c r="AV976" s="11" t="s">
        <v>78</v>
      </c>
      <c r="AW976" s="11" t="s">
        <v>35</v>
      </c>
      <c r="AX976" s="11" t="s">
        <v>73</v>
      </c>
      <c r="AY976" s="131" t="s">
        <v>119</v>
      </c>
    </row>
    <row r="977" spans="2:65" s="1" customFormat="1" ht="16.5" customHeight="1" x14ac:dyDescent="0.2">
      <c r="B977" s="109"/>
      <c r="C977" s="110" t="s">
        <v>1315</v>
      </c>
      <c r="D977" s="110" t="s">
        <v>120</v>
      </c>
      <c r="E977" s="111" t="s">
        <v>1316</v>
      </c>
      <c r="F977" s="112" t="s">
        <v>1317</v>
      </c>
      <c r="G977" s="113" t="s">
        <v>163</v>
      </c>
      <c r="H977" s="114">
        <v>1046.9000000000001</v>
      </c>
      <c r="I977" s="115"/>
      <c r="J977" s="115">
        <f>ROUND(I977*H977,2)</f>
        <v>0</v>
      </c>
      <c r="K977" s="112" t="s">
        <v>3</v>
      </c>
      <c r="L977" s="25"/>
      <c r="M977" s="45" t="s">
        <v>3</v>
      </c>
      <c r="N977" s="116" t="s">
        <v>44</v>
      </c>
      <c r="O977" s="117">
        <v>0</v>
      </c>
      <c r="P977" s="117">
        <f>O977*H977</f>
        <v>0</v>
      </c>
      <c r="Q977" s="117">
        <v>0</v>
      </c>
      <c r="R977" s="117">
        <f>Q977*H977</f>
        <v>0</v>
      </c>
      <c r="S977" s="117">
        <v>0</v>
      </c>
      <c r="T977" s="118">
        <f>S977*H977</f>
        <v>0</v>
      </c>
      <c r="AR977" s="14" t="s">
        <v>134</v>
      </c>
      <c r="AT977" s="14" t="s">
        <v>120</v>
      </c>
      <c r="AU977" s="14" t="s">
        <v>78</v>
      </c>
      <c r="AY977" s="14" t="s">
        <v>119</v>
      </c>
      <c r="BE977" s="119">
        <f>IF(N977="základní",J977,0)</f>
        <v>0</v>
      </c>
      <c r="BF977" s="119">
        <f>IF(N977="snížená",J977,0)</f>
        <v>0</v>
      </c>
      <c r="BG977" s="119">
        <f>IF(N977="zákl. přenesená",J977,0)</f>
        <v>0</v>
      </c>
      <c r="BH977" s="119">
        <f>IF(N977="sníž. přenesená",J977,0)</f>
        <v>0</v>
      </c>
      <c r="BI977" s="119">
        <f>IF(N977="nulová",J977,0)</f>
        <v>0</v>
      </c>
      <c r="BJ977" s="14" t="s">
        <v>78</v>
      </c>
      <c r="BK977" s="119">
        <f>ROUND(I977*H977,2)</f>
        <v>0</v>
      </c>
      <c r="BL977" s="14" t="s">
        <v>134</v>
      </c>
      <c r="BM977" s="14" t="s">
        <v>1318</v>
      </c>
    </row>
    <row r="978" spans="2:65" s="10" customFormat="1" x14ac:dyDescent="0.2">
      <c r="B978" s="123"/>
      <c r="D978" s="120" t="s">
        <v>165</v>
      </c>
      <c r="E978" s="124" t="s">
        <v>3</v>
      </c>
      <c r="F978" s="125" t="s">
        <v>1319</v>
      </c>
      <c r="H978" s="126">
        <v>1046.9000000000001</v>
      </c>
      <c r="L978" s="123"/>
      <c r="M978" s="127"/>
      <c r="N978" s="128"/>
      <c r="O978" s="128"/>
      <c r="P978" s="128"/>
      <c r="Q978" s="128"/>
      <c r="R978" s="128"/>
      <c r="S978" s="128"/>
      <c r="T978" s="129"/>
      <c r="AT978" s="124" t="s">
        <v>165</v>
      </c>
      <c r="AU978" s="124" t="s">
        <v>78</v>
      </c>
      <c r="AV978" s="10" t="s">
        <v>80</v>
      </c>
      <c r="AW978" s="10" t="s">
        <v>35</v>
      </c>
      <c r="AX978" s="10" t="s">
        <v>78</v>
      </c>
      <c r="AY978" s="124" t="s">
        <v>119</v>
      </c>
    </row>
    <row r="979" spans="2:65" s="11" customFormat="1" x14ac:dyDescent="0.2">
      <c r="B979" s="130"/>
      <c r="D979" s="120" t="s">
        <v>165</v>
      </c>
      <c r="E979" s="131" t="s">
        <v>3</v>
      </c>
      <c r="F979" s="132" t="s">
        <v>1243</v>
      </c>
      <c r="H979" s="131" t="s">
        <v>3</v>
      </c>
      <c r="L979" s="130"/>
      <c r="M979" s="133"/>
      <c r="N979" s="134"/>
      <c r="O979" s="134"/>
      <c r="P979" s="134"/>
      <c r="Q979" s="134"/>
      <c r="R979" s="134"/>
      <c r="S979" s="134"/>
      <c r="T979" s="135"/>
      <c r="AT979" s="131" t="s">
        <v>165</v>
      </c>
      <c r="AU979" s="131" t="s">
        <v>78</v>
      </c>
      <c r="AV979" s="11" t="s">
        <v>78</v>
      </c>
      <c r="AW979" s="11" t="s">
        <v>35</v>
      </c>
      <c r="AX979" s="11" t="s">
        <v>73</v>
      </c>
      <c r="AY979" s="131" t="s">
        <v>119</v>
      </c>
    </row>
    <row r="980" spans="2:65" s="1" customFormat="1" ht="16.5" customHeight="1" x14ac:dyDescent="0.2">
      <c r="B980" s="109"/>
      <c r="C980" s="110" t="s">
        <v>1320</v>
      </c>
      <c r="D980" s="110" t="s">
        <v>120</v>
      </c>
      <c r="E980" s="111" t="s">
        <v>1321</v>
      </c>
      <c r="F980" s="112" t="s">
        <v>1322</v>
      </c>
      <c r="G980" s="113" t="s">
        <v>163</v>
      </c>
      <c r="H980" s="114">
        <v>1096.9000000000001</v>
      </c>
      <c r="I980" s="115"/>
      <c r="J980" s="115">
        <f>ROUND(I980*H980,2)</f>
        <v>0</v>
      </c>
      <c r="K980" s="112" t="s">
        <v>3</v>
      </c>
      <c r="L980" s="25"/>
      <c r="M980" s="45" t="s">
        <v>3</v>
      </c>
      <c r="N980" s="116" t="s">
        <v>44</v>
      </c>
      <c r="O980" s="117">
        <v>0</v>
      </c>
      <c r="P980" s="117">
        <f>O980*H980</f>
        <v>0</v>
      </c>
      <c r="Q980" s="117">
        <v>0</v>
      </c>
      <c r="R980" s="117">
        <f>Q980*H980</f>
        <v>0</v>
      </c>
      <c r="S980" s="117">
        <v>0</v>
      </c>
      <c r="T980" s="118">
        <f>S980*H980</f>
        <v>0</v>
      </c>
      <c r="AR980" s="14" t="s">
        <v>134</v>
      </c>
      <c r="AT980" s="14" t="s">
        <v>120</v>
      </c>
      <c r="AU980" s="14" t="s">
        <v>78</v>
      </c>
      <c r="AY980" s="14" t="s">
        <v>119</v>
      </c>
      <c r="BE980" s="119">
        <f>IF(N980="základní",J980,0)</f>
        <v>0</v>
      </c>
      <c r="BF980" s="119">
        <f>IF(N980="snížená",J980,0)</f>
        <v>0</v>
      </c>
      <c r="BG980" s="119">
        <f>IF(N980="zákl. přenesená",J980,0)</f>
        <v>0</v>
      </c>
      <c r="BH980" s="119">
        <f>IF(N980="sníž. přenesená",J980,0)</f>
        <v>0</v>
      </c>
      <c r="BI980" s="119">
        <f>IF(N980="nulová",J980,0)</f>
        <v>0</v>
      </c>
      <c r="BJ980" s="14" t="s">
        <v>78</v>
      </c>
      <c r="BK980" s="119">
        <f>ROUND(I980*H980,2)</f>
        <v>0</v>
      </c>
      <c r="BL980" s="14" t="s">
        <v>134</v>
      </c>
      <c r="BM980" s="14" t="s">
        <v>1323</v>
      </c>
    </row>
    <row r="981" spans="2:65" s="10" customFormat="1" x14ac:dyDescent="0.2">
      <c r="B981" s="123"/>
      <c r="D981" s="120" t="s">
        <v>165</v>
      </c>
      <c r="E981" s="124" t="s">
        <v>3</v>
      </c>
      <c r="F981" s="125" t="s">
        <v>1324</v>
      </c>
      <c r="H981" s="126">
        <v>1096.9000000000001</v>
      </c>
      <c r="L981" s="123"/>
      <c r="M981" s="127"/>
      <c r="N981" s="128"/>
      <c r="O981" s="128"/>
      <c r="P981" s="128"/>
      <c r="Q981" s="128"/>
      <c r="R981" s="128"/>
      <c r="S981" s="128"/>
      <c r="T981" s="129"/>
      <c r="AT981" s="124" t="s">
        <v>165</v>
      </c>
      <c r="AU981" s="124" t="s">
        <v>78</v>
      </c>
      <c r="AV981" s="10" t="s">
        <v>80</v>
      </c>
      <c r="AW981" s="10" t="s">
        <v>35</v>
      </c>
      <c r="AX981" s="10" t="s">
        <v>78</v>
      </c>
      <c r="AY981" s="124" t="s">
        <v>119</v>
      </c>
    </row>
    <row r="982" spans="2:65" s="11" customFormat="1" x14ac:dyDescent="0.2">
      <c r="B982" s="130"/>
      <c r="D982" s="120" t="s">
        <v>165</v>
      </c>
      <c r="E982" s="131" t="s">
        <v>3</v>
      </c>
      <c r="F982" s="132" t="s">
        <v>1325</v>
      </c>
      <c r="H982" s="131" t="s">
        <v>3</v>
      </c>
      <c r="L982" s="130"/>
      <c r="M982" s="133"/>
      <c r="N982" s="134"/>
      <c r="O982" s="134"/>
      <c r="P982" s="134"/>
      <c r="Q982" s="134"/>
      <c r="R982" s="134"/>
      <c r="S982" s="134"/>
      <c r="T982" s="135"/>
      <c r="AT982" s="131" t="s">
        <v>165</v>
      </c>
      <c r="AU982" s="131" t="s">
        <v>78</v>
      </c>
      <c r="AV982" s="11" t="s">
        <v>78</v>
      </c>
      <c r="AW982" s="11" t="s">
        <v>35</v>
      </c>
      <c r="AX982" s="11" t="s">
        <v>73</v>
      </c>
      <c r="AY982" s="131" t="s">
        <v>119</v>
      </c>
    </row>
    <row r="983" spans="2:65" s="1" customFormat="1" ht="16.5" customHeight="1" x14ac:dyDescent="0.2">
      <c r="B983" s="109"/>
      <c r="C983" s="110" t="s">
        <v>1326</v>
      </c>
      <c r="D983" s="110" t="s">
        <v>120</v>
      </c>
      <c r="E983" s="111" t="s">
        <v>1327</v>
      </c>
      <c r="F983" s="112" t="s">
        <v>1328</v>
      </c>
      <c r="G983" s="113" t="s">
        <v>221</v>
      </c>
      <c r="H983" s="114">
        <v>2522.87</v>
      </c>
      <c r="I983" s="115"/>
      <c r="J983" s="115">
        <f>ROUND(I983*H983,2)</f>
        <v>0</v>
      </c>
      <c r="K983" s="112" t="s">
        <v>124</v>
      </c>
      <c r="L983" s="25"/>
      <c r="M983" s="45" t="s">
        <v>3</v>
      </c>
      <c r="N983" s="116" t="s">
        <v>44</v>
      </c>
      <c r="O983" s="117">
        <v>0.77200000000000002</v>
      </c>
      <c r="P983" s="117">
        <f>O983*H983</f>
        <v>1947.6556399999999</v>
      </c>
      <c r="Q983" s="117">
        <v>0</v>
      </c>
      <c r="R983" s="117">
        <f>Q983*H983</f>
        <v>0</v>
      </c>
      <c r="S983" s="117">
        <v>0</v>
      </c>
      <c r="T983" s="118">
        <f>S983*H983</f>
        <v>0</v>
      </c>
      <c r="AR983" s="14" t="s">
        <v>134</v>
      </c>
      <c r="AT983" s="14" t="s">
        <v>120</v>
      </c>
      <c r="AU983" s="14" t="s">
        <v>78</v>
      </c>
      <c r="AY983" s="14" t="s">
        <v>119</v>
      </c>
      <c r="BE983" s="119">
        <f>IF(N983="základní",J983,0)</f>
        <v>0</v>
      </c>
      <c r="BF983" s="119">
        <f>IF(N983="snížená",J983,0)</f>
        <v>0</v>
      </c>
      <c r="BG983" s="119">
        <f>IF(N983="zákl. přenesená",J983,0)</f>
        <v>0</v>
      </c>
      <c r="BH983" s="119">
        <f>IF(N983="sníž. přenesená",J983,0)</f>
        <v>0</v>
      </c>
      <c r="BI983" s="119">
        <f>IF(N983="nulová",J983,0)</f>
        <v>0</v>
      </c>
      <c r="BJ983" s="14" t="s">
        <v>78</v>
      </c>
      <c r="BK983" s="119">
        <f>ROUND(I983*H983,2)</f>
        <v>0</v>
      </c>
      <c r="BL983" s="14" t="s">
        <v>134</v>
      </c>
      <c r="BM983" s="14" t="s">
        <v>1329</v>
      </c>
    </row>
    <row r="984" spans="2:65" s="1" customFormat="1" ht="39" x14ac:dyDescent="0.2">
      <c r="B984" s="25"/>
      <c r="D984" s="120" t="s">
        <v>172</v>
      </c>
      <c r="F984" s="121" t="s">
        <v>245</v>
      </c>
      <c r="L984" s="25"/>
      <c r="M984" s="122"/>
      <c r="N984" s="46"/>
      <c r="O984" s="46"/>
      <c r="P984" s="46"/>
      <c r="Q984" s="46"/>
      <c r="R984" s="46"/>
      <c r="S984" s="46"/>
      <c r="T984" s="47"/>
      <c r="AT984" s="14" t="s">
        <v>172</v>
      </c>
      <c r="AU984" s="14" t="s">
        <v>78</v>
      </c>
    </row>
    <row r="985" spans="2:65" s="1" customFormat="1" ht="19.5" x14ac:dyDescent="0.2">
      <c r="B985" s="25"/>
      <c r="D985" s="120" t="s">
        <v>142</v>
      </c>
      <c r="F985" s="121" t="s">
        <v>1330</v>
      </c>
      <c r="L985" s="25"/>
      <c r="M985" s="122"/>
      <c r="N985" s="46"/>
      <c r="O985" s="46"/>
      <c r="P985" s="46"/>
      <c r="Q985" s="46"/>
      <c r="R985" s="46"/>
      <c r="S985" s="46"/>
      <c r="T985" s="47"/>
      <c r="AT985" s="14" t="s">
        <v>142</v>
      </c>
      <c r="AU985" s="14" t="s">
        <v>78</v>
      </c>
    </row>
    <row r="986" spans="2:65" s="10" customFormat="1" x14ac:dyDescent="0.2">
      <c r="B986" s="123"/>
      <c r="D986" s="120" t="s">
        <v>165</v>
      </c>
      <c r="E986" s="124" t="s">
        <v>3</v>
      </c>
      <c r="F986" s="125" t="s">
        <v>1331</v>
      </c>
      <c r="H986" s="126">
        <v>2522.87</v>
      </c>
      <c r="L986" s="123"/>
      <c r="M986" s="127"/>
      <c r="N986" s="128"/>
      <c r="O986" s="128"/>
      <c r="P986" s="128"/>
      <c r="Q986" s="128"/>
      <c r="R986" s="128"/>
      <c r="S986" s="128"/>
      <c r="T986" s="129"/>
      <c r="AT986" s="124" t="s">
        <v>165</v>
      </c>
      <c r="AU986" s="124" t="s">
        <v>78</v>
      </c>
      <c r="AV986" s="10" t="s">
        <v>80</v>
      </c>
      <c r="AW986" s="10" t="s">
        <v>35</v>
      </c>
      <c r="AX986" s="10" t="s">
        <v>78</v>
      </c>
      <c r="AY986" s="124" t="s">
        <v>119</v>
      </c>
    </row>
    <row r="987" spans="2:65" s="11" customFormat="1" x14ac:dyDescent="0.2">
      <c r="B987" s="130"/>
      <c r="D987" s="120" t="s">
        <v>165</v>
      </c>
      <c r="E987" s="131" t="s">
        <v>3</v>
      </c>
      <c r="F987" s="132" t="s">
        <v>1325</v>
      </c>
      <c r="H987" s="131" t="s">
        <v>3</v>
      </c>
      <c r="L987" s="130"/>
      <c r="M987" s="133"/>
      <c r="N987" s="134"/>
      <c r="O987" s="134"/>
      <c r="P987" s="134"/>
      <c r="Q987" s="134"/>
      <c r="R987" s="134"/>
      <c r="S987" s="134"/>
      <c r="T987" s="135"/>
      <c r="AT987" s="131" t="s">
        <v>165</v>
      </c>
      <c r="AU987" s="131" t="s">
        <v>78</v>
      </c>
      <c r="AV987" s="11" t="s">
        <v>78</v>
      </c>
      <c r="AW987" s="11" t="s">
        <v>35</v>
      </c>
      <c r="AX987" s="11" t="s">
        <v>73</v>
      </c>
      <c r="AY987" s="131" t="s">
        <v>119</v>
      </c>
    </row>
    <row r="988" spans="2:65" s="1" customFormat="1" ht="16.5" customHeight="1" x14ac:dyDescent="0.2">
      <c r="B988" s="109"/>
      <c r="C988" s="110" t="s">
        <v>1332</v>
      </c>
      <c r="D988" s="110" t="s">
        <v>120</v>
      </c>
      <c r="E988" s="111" t="s">
        <v>1333</v>
      </c>
      <c r="F988" s="112" t="s">
        <v>1334</v>
      </c>
      <c r="G988" s="113" t="s">
        <v>221</v>
      </c>
      <c r="H988" s="114">
        <v>2522.87</v>
      </c>
      <c r="I988" s="115"/>
      <c r="J988" s="115">
        <f>ROUND(I988*H988,2)</f>
        <v>0</v>
      </c>
      <c r="K988" s="112" t="s">
        <v>3</v>
      </c>
      <c r="L988" s="25"/>
      <c r="M988" s="45" t="s">
        <v>3</v>
      </c>
      <c r="N988" s="116" t="s">
        <v>44</v>
      </c>
      <c r="O988" s="117">
        <v>0</v>
      </c>
      <c r="P988" s="117">
        <f>O988*H988</f>
        <v>0</v>
      </c>
      <c r="Q988" s="117">
        <v>0</v>
      </c>
      <c r="R988" s="117">
        <f>Q988*H988</f>
        <v>0</v>
      </c>
      <c r="S988" s="117">
        <v>0</v>
      </c>
      <c r="T988" s="118">
        <f>S988*H988</f>
        <v>0</v>
      </c>
      <c r="AR988" s="14" t="s">
        <v>134</v>
      </c>
      <c r="AT988" s="14" t="s">
        <v>120</v>
      </c>
      <c r="AU988" s="14" t="s">
        <v>78</v>
      </c>
      <c r="AY988" s="14" t="s">
        <v>119</v>
      </c>
      <c r="BE988" s="119">
        <f>IF(N988="základní",J988,0)</f>
        <v>0</v>
      </c>
      <c r="BF988" s="119">
        <f>IF(N988="snížená",J988,0)</f>
        <v>0</v>
      </c>
      <c r="BG988" s="119">
        <f>IF(N988="zákl. přenesená",J988,0)</f>
        <v>0</v>
      </c>
      <c r="BH988" s="119">
        <f>IF(N988="sníž. přenesená",J988,0)</f>
        <v>0</v>
      </c>
      <c r="BI988" s="119">
        <f>IF(N988="nulová",J988,0)</f>
        <v>0</v>
      </c>
      <c r="BJ988" s="14" t="s">
        <v>78</v>
      </c>
      <c r="BK988" s="119">
        <f>ROUND(I988*H988,2)</f>
        <v>0</v>
      </c>
      <c r="BL988" s="14" t="s">
        <v>134</v>
      </c>
      <c r="BM988" s="14" t="s">
        <v>1335</v>
      </c>
    </row>
    <row r="989" spans="2:65" s="1" customFormat="1" ht="19.5" x14ac:dyDescent="0.2">
      <c r="B989" s="25"/>
      <c r="D989" s="120" t="s">
        <v>142</v>
      </c>
      <c r="F989" s="121" t="s">
        <v>1330</v>
      </c>
      <c r="L989" s="25"/>
      <c r="M989" s="122"/>
      <c r="N989" s="46"/>
      <c r="O989" s="46"/>
      <c r="P989" s="46"/>
      <c r="Q989" s="46"/>
      <c r="R989" s="46"/>
      <c r="S989" s="46"/>
      <c r="T989" s="47"/>
      <c r="AT989" s="14" t="s">
        <v>142</v>
      </c>
      <c r="AU989" s="14" t="s">
        <v>78</v>
      </c>
    </row>
    <row r="990" spans="2:65" s="10" customFormat="1" x14ac:dyDescent="0.2">
      <c r="B990" s="123"/>
      <c r="D990" s="120" t="s">
        <v>165</v>
      </c>
      <c r="E990" s="124" t="s">
        <v>3</v>
      </c>
      <c r="F990" s="125" t="s">
        <v>1331</v>
      </c>
      <c r="H990" s="126">
        <v>2522.87</v>
      </c>
      <c r="L990" s="123"/>
      <c r="M990" s="127"/>
      <c r="N990" s="128"/>
      <c r="O990" s="128"/>
      <c r="P990" s="128"/>
      <c r="Q990" s="128"/>
      <c r="R990" s="128"/>
      <c r="S990" s="128"/>
      <c r="T990" s="129"/>
      <c r="AT990" s="124" t="s">
        <v>165</v>
      </c>
      <c r="AU990" s="124" t="s">
        <v>78</v>
      </c>
      <c r="AV990" s="10" t="s">
        <v>80</v>
      </c>
      <c r="AW990" s="10" t="s">
        <v>35</v>
      </c>
      <c r="AX990" s="10" t="s">
        <v>78</v>
      </c>
      <c r="AY990" s="124" t="s">
        <v>119</v>
      </c>
    </row>
    <row r="991" spans="2:65" s="11" customFormat="1" x14ac:dyDescent="0.2">
      <c r="B991" s="130"/>
      <c r="D991" s="120" t="s">
        <v>165</v>
      </c>
      <c r="E991" s="131" t="s">
        <v>3</v>
      </c>
      <c r="F991" s="132" t="s">
        <v>1325</v>
      </c>
      <c r="H991" s="131" t="s">
        <v>3</v>
      </c>
      <c r="L991" s="130"/>
      <c r="M991" s="133"/>
      <c r="N991" s="134"/>
      <c r="O991" s="134"/>
      <c r="P991" s="134"/>
      <c r="Q991" s="134"/>
      <c r="R991" s="134"/>
      <c r="S991" s="134"/>
      <c r="T991" s="135"/>
      <c r="AT991" s="131" t="s">
        <v>165</v>
      </c>
      <c r="AU991" s="131" t="s">
        <v>78</v>
      </c>
      <c r="AV991" s="11" t="s">
        <v>78</v>
      </c>
      <c r="AW991" s="11" t="s">
        <v>35</v>
      </c>
      <c r="AX991" s="11" t="s">
        <v>73</v>
      </c>
      <c r="AY991" s="131" t="s">
        <v>119</v>
      </c>
    </row>
    <row r="992" spans="2:65" s="1" customFormat="1" ht="16.5" customHeight="1" x14ac:dyDescent="0.2">
      <c r="B992" s="109"/>
      <c r="C992" s="110" t="s">
        <v>1336</v>
      </c>
      <c r="D992" s="110" t="s">
        <v>120</v>
      </c>
      <c r="E992" s="111" t="s">
        <v>1337</v>
      </c>
      <c r="F992" s="112" t="s">
        <v>1338</v>
      </c>
      <c r="G992" s="113" t="s">
        <v>163</v>
      </c>
      <c r="H992" s="114">
        <v>3973.6</v>
      </c>
      <c r="I992" s="115"/>
      <c r="J992" s="115">
        <f>ROUND(I992*H992,2)</f>
        <v>0</v>
      </c>
      <c r="K992" s="112" t="s">
        <v>124</v>
      </c>
      <c r="L992" s="25"/>
      <c r="M992" s="45" t="s">
        <v>3</v>
      </c>
      <c r="N992" s="116" t="s">
        <v>44</v>
      </c>
      <c r="O992" s="117">
        <v>9.7000000000000003E-2</v>
      </c>
      <c r="P992" s="117">
        <f>O992*H992</f>
        <v>385.43920000000003</v>
      </c>
      <c r="Q992" s="117">
        <v>0</v>
      </c>
      <c r="R992" s="117">
        <f>Q992*H992</f>
        <v>0</v>
      </c>
      <c r="S992" s="117">
        <v>0</v>
      </c>
      <c r="T992" s="118">
        <f>S992*H992</f>
        <v>0</v>
      </c>
      <c r="AR992" s="14" t="s">
        <v>134</v>
      </c>
      <c r="AT992" s="14" t="s">
        <v>120</v>
      </c>
      <c r="AU992" s="14" t="s">
        <v>78</v>
      </c>
      <c r="AY992" s="14" t="s">
        <v>119</v>
      </c>
      <c r="BE992" s="119">
        <f>IF(N992="základní",J992,0)</f>
        <v>0</v>
      </c>
      <c r="BF992" s="119">
        <f>IF(N992="snížená",J992,0)</f>
        <v>0</v>
      </c>
      <c r="BG992" s="119">
        <f>IF(N992="zákl. přenesená",J992,0)</f>
        <v>0</v>
      </c>
      <c r="BH992" s="119">
        <f>IF(N992="sníž. přenesená",J992,0)</f>
        <v>0</v>
      </c>
      <c r="BI992" s="119">
        <f>IF(N992="nulová",J992,0)</f>
        <v>0</v>
      </c>
      <c r="BJ992" s="14" t="s">
        <v>78</v>
      </c>
      <c r="BK992" s="119">
        <f>ROUND(I992*H992,2)</f>
        <v>0</v>
      </c>
      <c r="BL992" s="14" t="s">
        <v>134</v>
      </c>
      <c r="BM992" s="14" t="s">
        <v>1339</v>
      </c>
    </row>
    <row r="993" spans="2:65" s="10" customFormat="1" x14ac:dyDescent="0.2">
      <c r="B993" s="123"/>
      <c r="D993" s="120" t="s">
        <v>165</v>
      </c>
      <c r="E993" s="124" t="s">
        <v>3</v>
      </c>
      <c r="F993" s="125" t="s">
        <v>1340</v>
      </c>
      <c r="H993" s="126">
        <v>3973.6</v>
      </c>
      <c r="L993" s="123"/>
      <c r="M993" s="127"/>
      <c r="N993" s="128"/>
      <c r="O993" s="128"/>
      <c r="P993" s="128"/>
      <c r="Q993" s="128"/>
      <c r="R993" s="128"/>
      <c r="S993" s="128"/>
      <c r="T993" s="129"/>
      <c r="AT993" s="124" t="s">
        <v>165</v>
      </c>
      <c r="AU993" s="124" t="s">
        <v>78</v>
      </c>
      <c r="AV993" s="10" t="s">
        <v>80</v>
      </c>
      <c r="AW993" s="10" t="s">
        <v>35</v>
      </c>
      <c r="AX993" s="10" t="s">
        <v>78</v>
      </c>
      <c r="AY993" s="124" t="s">
        <v>119</v>
      </c>
    </row>
    <row r="994" spans="2:65" s="11" customFormat="1" x14ac:dyDescent="0.2">
      <c r="B994" s="130"/>
      <c r="D994" s="120" t="s">
        <v>165</v>
      </c>
      <c r="E994" s="131" t="s">
        <v>3</v>
      </c>
      <c r="F994" s="132" t="s">
        <v>1325</v>
      </c>
      <c r="H994" s="131" t="s">
        <v>3</v>
      </c>
      <c r="L994" s="130"/>
      <c r="M994" s="133"/>
      <c r="N994" s="134"/>
      <c r="O994" s="134"/>
      <c r="P994" s="134"/>
      <c r="Q994" s="134"/>
      <c r="R994" s="134"/>
      <c r="S994" s="134"/>
      <c r="T994" s="135"/>
      <c r="AT994" s="131" t="s">
        <v>165</v>
      </c>
      <c r="AU994" s="131" t="s">
        <v>78</v>
      </c>
      <c r="AV994" s="11" t="s">
        <v>78</v>
      </c>
      <c r="AW994" s="11" t="s">
        <v>35</v>
      </c>
      <c r="AX994" s="11" t="s">
        <v>73</v>
      </c>
      <c r="AY994" s="131" t="s">
        <v>119</v>
      </c>
    </row>
    <row r="995" spans="2:65" s="1" customFormat="1" ht="16.5" customHeight="1" x14ac:dyDescent="0.2">
      <c r="B995" s="109"/>
      <c r="C995" s="110" t="s">
        <v>1341</v>
      </c>
      <c r="D995" s="110" t="s">
        <v>120</v>
      </c>
      <c r="E995" s="111" t="s">
        <v>1342</v>
      </c>
      <c r="F995" s="112" t="s">
        <v>1343</v>
      </c>
      <c r="G995" s="113" t="s">
        <v>163</v>
      </c>
      <c r="H995" s="114">
        <v>993.4</v>
      </c>
      <c r="I995" s="115"/>
      <c r="J995" s="115">
        <f>ROUND(I995*H995,2)</f>
        <v>0</v>
      </c>
      <c r="K995" s="112" t="s">
        <v>124</v>
      </c>
      <c r="L995" s="25"/>
      <c r="M995" s="45" t="s">
        <v>3</v>
      </c>
      <c r="N995" s="116" t="s">
        <v>44</v>
      </c>
      <c r="O995" s="117">
        <v>0.14199999999999999</v>
      </c>
      <c r="P995" s="117">
        <f>O995*H995</f>
        <v>141.06279999999998</v>
      </c>
      <c r="Q995" s="117">
        <v>0</v>
      </c>
      <c r="R995" s="117">
        <f>Q995*H995</f>
        <v>0</v>
      </c>
      <c r="S995" s="117">
        <v>0</v>
      </c>
      <c r="T995" s="118">
        <f>S995*H995</f>
        <v>0</v>
      </c>
      <c r="AR995" s="14" t="s">
        <v>134</v>
      </c>
      <c r="AT995" s="14" t="s">
        <v>120</v>
      </c>
      <c r="AU995" s="14" t="s">
        <v>78</v>
      </c>
      <c r="AY995" s="14" t="s">
        <v>119</v>
      </c>
      <c r="BE995" s="119">
        <f>IF(N995="základní",J995,0)</f>
        <v>0</v>
      </c>
      <c r="BF995" s="119">
        <f>IF(N995="snížená",J995,0)</f>
        <v>0</v>
      </c>
      <c r="BG995" s="119">
        <f>IF(N995="zákl. přenesená",J995,0)</f>
        <v>0</v>
      </c>
      <c r="BH995" s="119">
        <f>IF(N995="sníž. přenesená",J995,0)</f>
        <v>0</v>
      </c>
      <c r="BI995" s="119">
        <f>IF(N995="nulová",J995,0)</f>
        <v>0</v>
      </c>
      <c r="BJ995" s="14" t="s">
        <v>78</v>
      </c>
      <c r="BK995" s="119">
        <f>ROUND(I995*H995,2)</f>
        <v>0</v>
      </c>
      <c r="BL995" s="14" t="s">
        <v>134</v>
      </c>
      <c r="BM995" s="14" t="s">
        <v>1344</v>
      </c>
    </row>
    <row r="996" spans="2:65" s="10" customFormat="1" x14ac:dyDescent="0.2">
      <c r="B996" s="123"/>
      <c r="D996" s="120" t="s">
        <v>165</v>
      </c>
      <c r="E996" s="124" t="s">
        <v>3</v>
      </c>
      <c r="F996" s="125" t="s">
        <v>1345</v>
      </c>
      <c r="H996" s="126">
        <v>993.4</v>
      </c>
      <c r="L996" s="123"/>
      <c r="M996" s="127"/>
      <c r="N996" s="128"/>
      <c r="O996" s="128"/>
      <c r="P996" s="128"/>
      <c r="Q996" s="128"/>
      <c r="R996" s="128"/>
      <c r="S996" s="128"/>
      <c r="T996" s="129"/>
      <c r="AT996" s="124" t="s">
        <v>165</v>
      </c>
      <c r="AU996" s="124" t="s">
        <v>78</v>
      </c>
      <c r="AV996" s="10" t="s">
        <v>80</v>
      </c>
      <c r="AW996" s="10" t="s">
        <v>35</v>
      </c>
      <c r="AX996" s="10" t="s">
        <v>78</v>
      </c>
      <c r="AY996" s="124" t="s">
        <v>119</v>
      </c>
    </row>
    <row r="997" spans="2:65" s="11" customFormat="1" x14ac:dyDescent="0.2">
      <c r="B997" s="130"/>
      <c r="D997" s="120" t="s">
        <v>165</v>
      </c>
      <c r="E997" s="131" t="s">
        <v>3</v>
      </c>
      <c r="F997" s="132" t="s">
        <v>1325</v>
      </c>
      <c r="H997" s="131" t="s">
        <v>3</v>
      </c>
      <c r="L997" s="130"/>
      <c r="M997" s="133"/>
      <c r="N997" s="134"/>
      <c r="O997" s="134"/>
      <c r="P997" s="134"/>
      <c r="Q997" s="134"/>
      <c r="R997" s="134"/>
      <c r="S997" s="134"/>
      <c r="T997" s="135"/>
      <c r="AT997" s="131" t="s">
        <v>165</v>
      </c>
      <c r="AU997" s="131" t="s">
        <v>78</v>
      </c>
      <c r="AV997" s="11" t="s">
        <v>78</v>
      </c>
      <c r="AW997" s="11" t="s">
        <v>35</v>
      </c>
      <c r="AX997" s="11" t="s">
        <v>73</v>
      </c>
      <c r="AY997" s="131" t="s">
        <v>119</v>
      </c>
    </row>
    <row r="998" spans="2:65" s="1" customFormat="1" ht="22.5" customHeight="1" x14ac:dyDescent="0.2">
      <c r="B998" s="109"/>
      <c r="C998" s="110" t="s">
        <v>1346</v>
      </c>
      <c r="D998" s="110" t="s">
        <v>120</v>
      </c>
      <c r="E998" s="111" t="s">
        <v>1347</v>
      </c>
      <c r="F998" s="112" t="s">
        <v>243</v>
      </c>
      <c r="G998" s="113" t="s">
        <v>163</v>
      </c>
      <c r="H998" s="114">
        <v>4980</v>
      </c>
      <c r="I998" s="115"/>
      <c r="J998" s="115">
        <f>ROUND(I998*H998,2)</f>
        <v>0</v>
      </c>
      <c r="K998" s="112" t="s">
        <v>124</v>
      </c>
      <c r="L998" s="25"/>
      <c r="M998" s="45" t="s">
        <v>3</v>
      </c>
      <c r="N998" s="116" t="s">
        <v>44</v>
      </c>
      <c r="O998" s="117">
        <v>9.4E-2</v>
      </c>
      <c r="P998" s="117">
        <f>O998*H998</f>
        <v>468.12</v>
      </c>
      <c r="Q998" s="117">
        <v>0</v>
      </c>
      <c r="R998" s="117">
        <f>Q998*H998</f>
        <v>0</v>
      </c>
      <c r="S998" s="117">
        <v>0</v>
      </c>
      <c r="T998" s="118">
        <f>S998*H998</f>
        <v>0</v>
      </c>
      <c r="AR998" s="14" t="s">
        <v>134</v>
      </c>
      <c r="AT998" s="14" t="s">
        <v>120</v>
      </c>
      <c r="AU998" s="14" t="s">
        <v>78</v>
      </c>
      <c r="AY998" s="14" t="s">
        <v>119</v>
      </c>
      <c r="BE998" s="119">
        <f>IF(N998="základní",J998,0)</f>
        <v>0</v>
      </c>
      <c r="BF998" s="119">
        <f>IF(N998="snížená",J998,0)</f>
        <v>0</v>
      </c>
      <c r="BG998" s="119">
        <f>IF(N998="zákl. přenesená",J998,0)</f>
        <v>0</v>
      </c>
      <c r="BH998" s="119">
        <f>IF(N998="sníž. přenesená",J998,0)</f>
        <v>0</v>
      </c>
      <c r="BI998" s="119">
        <f>IF(N998="nulová",J998,0)</f>
        <v>0</v>
      </c>
      <c r="BJ998" s="14" t="s">
        <v>78</v>
      </c>
      <c r="BK998" s="119">
        <f>ROUND(I998*H998,2)</f>
        <v>0</v>
      </c>
      <c r="BL998" s="14" t="s">
        <v>134</v>
      </c>
      <c r="BM998" s="14" t="s">
        <v>1348</v>
      </c>
    </row>
    <row r="999" spans="2:65" s="1" customFormat="1" ht="39" x14ac:dyDescent="0.2">
      <c r="B999" s="25"/>
      <c r="D999" s="120" t="s">
        <v>172</v>
      </c>
      <c r="F999" s="121" t="s">
        <v>245</v>
      </c>
      <c r="L999" s="25"/>
      <c r="M999" s="122"/>
      <c r="N999" s="46"/>
      <c r="O999" s="46"/>
      <c r="P999" s="46"/>
      <c r="Q999" s="46"/>
      <c r="R999" s="46"/>
      <c r="S999" s="46"/>
      <c r="T999" s="47"/>
      <c r="AT999" s="14" t="s">
        <v>172</v>
      </c>
      <c r="AU999" s="14" t="s">
        <v>78</v>
      </c>
    </row>
    <row r="1000" spans="2:65" s="10" customFormat="1" x14ac:dyDescent="0.2">
      <c r="B1000" s="123"/>
      <c r="D1000" s="120" t="s">
        <v>165</v>
      </c>
      <c r="E1000" s="124" t="s">
        <v>3</v>
      </c>
      <c r="F1000" s="125" t="s">
        <v>1349</v>
      </c>
      <c r="H1000" s="126">
        <v>4980</v>
      </c>
      <c r="L1000" s="123"/>
      <c r="M1000" s="127"/>
      <c r="N1000" s="128"/>
      <c r="O1000" s="128"/>
      <c r="P1000" s="128"/>
      <c r="Q1000" s="128"/>
      <c r="R1000" s="128"/>
      <c r="S1000" s="128"/>
      <c r="T1000" s="129"/>
      <c r="AT1000" s="124" t="s">
        <v>165</v>
      </c>
      <c r="AU1000" s="124" t="s">
        <v>78</v>
      </c>
      <c r="AV1000" s="10" t="s">
        <v>80</v>
      </c>
      <c r="AW1000" s="10" t="s">
        <v>35</v>
      </c>
      <c r="AX1000" s="10" t="s">
        <v>78</v>
      </c>
      <c r="AY1000" s="124" t="s">
        <v>119</v>
      </c>
    </row>
    <row r="1001" spans="2:65" s="11" customFormat="1" x14ac:dyDescent="0.2">
      <c r="B1001" s="130"/>
      <c r="D1001" s="120" t="s">
        <v>165</v>
      </c>
      <c r="E1001" s="131" t="s">
        <v>3</v>
      </c>
      <c r="F1001" s="132" t="s">
        <v>1325</v>
      </c>
      <c r="H1001" s="131" t="s">
        <v>3</v>
      </c>
      <c r="L1001" s="130"/>
      <c r="M1001" s="133"/>
      <c r="N1001" s="134"/>
      <c r="O1001" s="134"/>
      <c r="P1001" s="134"/>
      <c r="Q1001" s="134"/>
      <c r="R1001" s="134"/>
      <c r="S1001" s="134"/>
      <c r="T1001" s="135"/>
      <c r="AT1001" s="131" t="s">
        <v>165</v>
      </c>
      <c r="AU1001" s="131" t="s">
        <v>78</v>
      </c>
      <c r="AV1001" s="11" t="s">
        <v>78</v>
      </c>
      <c r="AW1001" s="11" t="s">
        <v>35</v>
      </c>
      <c r="AX1001" s="11" t="s">
        <v>73</v>
      </c>
      <c r="AY1001" s="131" t="s">
        <v>119</v>
      </c>
    </row>
    <row r="1002" spans="2:65" s="1" customFormat="1" ht="16.5" customHeight="1" x14ac:dyDescent="0.2">
      <c r="B1002" s="109"/>
      <c r="C1002" s="110" t="s">
        <v>1350</v>
      </c>
      <c r="D1002" s="110" t="s">
        <v>120</v>
      </c>
      <c r="E1002" s="111" t="s">
        <v>1351</v>
      </c>
      <c r="F1002" s="112" t="s">
        <v>1352</v>
      </c>
      <c r="G1002" s="113" t="s">
        <v>163</v>
      </c>
      <c r="H1002" s="114">
        <v>4980</v>
      </c>
      <c r="I1002" s="115"/>
      <c r="J1002" s="115">
        <f>ROUND(I1002*H1002,2)</f>
        <v>0</v>
      </c>
      <c r="K1002" s="112" t="s">
        <v>3</v>
      </c>
      <c r="L1002" s="25"/>
      <c r="M1002" s="45" t="s">
        <v>3</v>
      </c>
      <c r="N1002" s="116" t="s">
        <v>44</v>
      </c>
      <c r="O1002" s="117">
        <v>0</v>
      </c>
      <c r="P1002" s="117">
        <f>O1002*H1002</f>
        <v>0</v>
      </c>
      <c r="Q1002" s="117">
        <v>0</v>
      </c>
      <c r="R1002" s="117">
        <f>Q1002*H1002</f>
        <v>0</v>
      </c>
      <c r="S1002" s="117">
        <v>0</v>
      </c>
      <c r="T1002" s="118">
        <f>S1002*H1002</f>
        <v>0</v>
      </c>
      <c r="AR1002" s="14" t="s">
        <v>134</v>
      </c>
      <c r="AT1002" s="14" t="s">
        <v>120</v>
      </c>
      <c r="AU1002" s="14" t="s">
        <v>78</v>
      </c>
      <c r="AY1002" s="14" t="s">
        <v>119</v>
      </c>
      <c r="BE1002" s="119">
        <f>IF(N1002="základní",J1002,0)</f>
        <v>0</v>
      </c>
      <c r="BF1002" s="119">
        <f>IF(N1002="snížená",J1002,0)</f>
        <v>0</v>
      </c>
      <c r="BG1002" s="119">
        <f>IF(N1002="zákl. přenesená",J1002,0)</f>
        <v>0</v>
      </c>
      <c r="BH1002" s="119">
        <f>IF(N1002="sníž. přenesená",J1002,0)</f>
        <v>0</v>
      </c>
      <c r="BI1002" s="119">
        <f>IF(N1002="nulová",J1002,0)</f>
        <v>0</v>
      </c>
      <c r="BJ1002" s="14" t="s">
        <v>78</v>
      </c>
      <c r="BK1002" s="119">
        <f>ROUND(I1002*H1002,2)</f>
        <v>0</v>
      </c>
      <c r="BL1002" s="14" t="s">
        <v>134</v>
      </c>
      <c r="BM1002" s="14" t="s">
        <v>1353</v>
      </c>
    </row>
    <row r="1003" spans="2:65" s="10" customFormat="1" x14ac:dyDescent="0.2">
      <c r="B1003" s="123"/>
      <c r="D1003" s="120" t="s">
        <v>165</v>
      </c>
      <c r="E1003" s="124" t="s">
        <v>3</v>
      </c>
      <c r="F1003" s="125" t="s">
        <v>1349</v>
      </c>
      <c r="H1003" s="126">
        <v>4980</v>
      </c>
      <c r="L1003" s="123"/>
      <c r="M1003" s="127"/>
      <c r="N1003" s="128"/>
      <c r="O1003" s="128"/>
      <c r="P1003" s="128"/>
      <c r="Q1003" s="128"/>
      <c r="R1003" s="128"/>
      <c r="S1003" s="128"/>
      <c r="T1003" s="129"/>
      <c r="AT1003" s="124" t="s">
        <v>165</v>
      </c>
      <c r="AU1003" s="124" t="s">
        <v>78</v>
      </c>
      <c r="AV1003" s="10" t="s">
        <v>80</v>
      </c>
      <c r="AW1003" s="10" t="s">
        <v>35</v>
      </c>
      <c r="AX1003" s="10" t="s">
        <v>78</v>
      </c>
      <c r="AY1003" s="124" t="s">
        <v>119</v>
      </c>
    </row>
    <row r="1004" spans="2:65" s="11" customFormat="1" x14ac:dyDescent="0.2">
      <c r="B1004" s="130"/>
      <c r="D1004" s="120" t="s">
        <v>165</v>
      </c>
      <c r="E1004" s="131" t="s">
        <v>3</v>
      </c>
      <c r="F1004" s="132" t="s">
        <v>1325</v>
      </c>
      <c r="H1004" s="131" t="s">
        <v>3</v>
      </c>
      <c r="L1004" s="130"/>
      <c r="M1004" s="133"/>
      <c r="N1004" s="134"/>
      <c r="O1004" s="134"/>
      <c r="P1004" s="134"/>
      <c r="Q1004" s="134"/>
      <c r="R1004" s="134"/>
      <c r="S1004" s="134"/>
      <c r="T1004" s="135"/>
      <c r="AT1004" s="131" t="s">
        <v>165</v>
      </c>
      <c r="AU1004" s="131" t="s">
        <v>78</v>
      </c>
      <c r="AV1004" s="11" t="s">
        <v>78</v>
      </c>
      <c r="AW1004" s="11" t="s">
        <v>35</v>
      </c>
      <c r="AX1004" s="11" t="s">
        <v>73</v>
      </c>
      <c r="AY1004" s="131" t="s">
        <v>119</v>
      </c>
    </row>
    <row r="1005" spans="2:65" s="1" customFormat="1" ht="16.5" customHeight="1" x14ac:dyDescent="0.2">
      <c r="B1005" s="109"/>
      <c r="C1005" s="110" t="s">
        <v>1354</v>
      </c>
      <c r="D1005" s="110" t="s">
        <v>120</v>
      </c>
      <c r="E1005" s="111" t="s">
        <v>1355</v>
      </c>
      <c r="F1005" s="112" t="s">
        <v>1356</v>
      </c>
      <c r="G1005" s="113" t="s">
        <v>221</v>
      </c>
      <c r="H1005" s="114">
        <v>32.200000000000003</v>
      </c>
      <c r="I1005" s="115"/>
      <c r="J1005" s="115">
        <f>ROUND(I1005*H1005,2)</f>
        <v>0</v>
      </c>
      <c r="K1005" s="112" t="s">
        <v>3</v>
      </c>
      <c r="L1005" s="25"/>
      <c r="M1005" s="45" t="s">
        <v>3</v>
      </c>
      <c r="N1005" s="116" t="s">
        <v>44</v>
      </c>
      <c r="O1005" s="117">
        <v>0</v>
      </c>
      <c r="P1005" s="117">
        <f>O1005*H1005</f>
        <v>0</v>
      </c>
      <c r="Q1005" s="117">
        <v>0</v>
      </c>
      <c r="R1005" s="117">
        <f>Q1005*H1005</f>
        <v>0</v>
      </c>
      <c r="S1005" s="117">
        <v>0</v>
      </c>
      <c r="T1005" s="118">
        <f>S1005*H1005</f>
        <v>0</v>
      </c>
      <c r="AR1005" s="14" t="s">
        <v>134</v>
      </c>
      <c r="AT1005" s="14" t="s">
        <v>120</v>
      </c>
      <c r="AU1005" s="14" t="s">
        <v>78</v>
      </c>
      <c r="AY1005" s="14" t="s">
        <v>119</v>
      </c>
      <c r="BE1005" s="119">
        <f>IF(N1005="základní",J1005,0)</f>
        <v>0</v>
      </c>
      <c r="BF1005" s="119">
        <f>IF(N1005="snížená",J1005,0)</f>
        <v>0</v>
      </c>
      <c r="BG1005" s="119">
        <f>IF(N1005="zákl. přenesená",J1005,0)</f>
        <v>0</v>
      </c>
      <c r="BH1005" s="119">
        <f>IF(N1005="sníž. přenesená",J1005,0)</f>
        <v>0</v>
      </c>
      <c r="BI1005" s="119">
        <f>IF(N1005="nulová",J1005,0)</f>
        <v>0</v>
      </c>
      <c r="BJ1005" s="14" t="s">
        <v>78</v>
      </c>
      <c r="BK1005" s="119">
        <f>ROUND(I1005*H1005,2)</f>
        <v>0</v>
      </c>
      <c r="BL1005" s="14" t="s">
        <v>134</v>
      </c>
      <c r="BM1005" s="14" t="s">
        <v>1357</v>
      </c>
    </row>
    <row r="1006" spans="2:65" s="10" customFormat="1" x14ac:dyDescent="0.2">
      <c r="B1006" s="123"/>
      <c r="D1006" s="120" t="s">
        <v>165</v>
      </c>
      <c r="E1006" s="124" t="s">
        <v>3</v>
      </c>
      <c r="F1006" s="125" t="s">
        <v>1358</v>
      </c>
      <c r="H1006" s="126">
        <v>32.200000000000003</v>
      </c>
      <c r="L1006" s="123"/>
      <c r="M1006" s="127"/>
      <c r="N1006" s="128"/>
      <c r="O1006" s="128"/>
      <c r="P1006" s="128"/>
      <c r="Q1006" s="128"/>
      <c r="R1006" s="128"/>
      <c r="S1006" s="128"/>
      <c r="T1006" s="129"/>
      <c r="AT1006" s="124" t="s">
        <v>165</v>
      </c>
      <c r="AU1006" s="124" t="s">
        <v>78</v>
      </c>
      <c r="AV1006" s="10" t="s">
        <v>80</v>
      </c>
      <c r="AW1006" s="10" t="s">
        <v>35</v>
      </c>
      <c r="AX1006" s="10" t="s">
        <v>78</v>
      </c>
      <c r="AY1006" s="124" t="s">
        <v>119</v>
      </c>
    </row>
    <row r="1007" spans="2:65" s="11" customFormat="1" x14ac:dyDescent="0.2">
      <c r="B1007" s="130"/>
      <c r="D1007" s="120" t="s">
        <v>165</v>
      </c>
      <c r="E1007" s="131" t="s">
        <v>3</v>
      </c>
      <c r="F1007" s="132" t="s">
        <v>1265</v>
      </c>
      <c r="H1007" s="131" t="s">
        <v>3</v>
      </c>
      <c r="L1007" s="130"/>
      <c r="M1007" s="133"/>
      <c r="N1007" s="134"/>
      <c r="O1007" s="134"/>
      <c r="P1007" s="134"/>
      <c r="Q1007" s="134"/>
      <c r="R1007" s="134"/>
      <c r="S1007" s="134"/>
      <c r="T1007" s="135"/>
      <c r="AT1007" s="131" t="s">
        <v>165</v>
      </c>
      <c r="AU1007" s="131" t="s">
        <v>78</v>
      </c>
      <c r="AV1007" s="11" t="s">
        <v>78</v>
      </c>
      <c r="AW1007" s="11" t="s">
        <v>35</v>
      </c>
      <c r="AX1007" s="11" t="s">
        <v>73</v>
      </c>
      <c r="AY1007" s="131" t="s">
        <v>119</v>
      </c>
    </row>
    <row r="1008" spans="2:65" s="1" customFormat="1" ht="16.5" customHeight="1" x14ac:dyDescent="0.2">
      <c r="B1008" s="109"/>
      <c r="C1008" s="110" t="s">
        <v>1359</v>
      </c>
      <c r="D1008" s="110" t="s">
        <v>120</v>
      </c>
      <c r="E1008" s="111" t="s">
        <v>1360</v>
      </c>
      <c r="F1008" s="112" t="s">
        <v>1361</v>
      </c>
      <c r="G1008" s="113" t="s">
        <v>221</v>
      </c>
      <c r="H1008" s="114">
        <v>32.200000000000003</v>
      </c>
      <c r="I1008" s="115"/>
      <c r="J1008" s="115">
        <f>ROUND(I1008*H1008,2)</f>
        <v>0</v>
      </c>
      <c r="K1008" s="112" t="s">
        <v>3</v>
      </c>
      <c r="L1008" s="25"/>
      <c r="M1008" s="45" t="s">
        <v>3</v>
      </c>
      <c r="N1008" s="116" t="s">
        <v>44</v>
      </c>
      <c r="O1008" s="117">
        <v>0</v>
      </c>
      <c r="P1008" s="117">
        <f>O1008*H1008</f>
        <v>0</v>
      </c>
      <c r="Q1008" s="117">
        <v>0</v>
      </c>
      <c r="R1008" s="117">
        <f>Q1008*H1008</f>
        <v>0</v>
      </c>
      <c r="S1008" s="117">
        <v>0</v>
      </c>
      <c r="T1008" s="118">
        <f>S1008*H1008</f>
        <v>0</v>
      </c>
      <c r="AR1008" s="14" t="s">
        <v>134</v>
      </c>
      <c r="AT1008" s="14" t="s">
        <v>120</v>
      </c>
      <c r="AU1008" s="14" t="s">
        <v>78</v>
      </c>
      <c r="AY1008" s="14" t="s">
        <v>119</v>
      </c>
      <c r="BE1008" s="119">
        <f>IF(N1008="základní",J1008,0)</f>
        <v>0</v>
      </c>
      <c r="BF1008" s="119">
        <f>IF(N1008="snížená",J1008,0)</f>
        <v>0</v>
      </c>
      <c r="BG1008" s="119">
        <f>IF(N1008="zákl. přenesená",J1008,0)</f>
        <v>0</v>
      </c>
      <c r="BH1008" s="119">
        <f>IF(N1008="sníž. přenesená",J1008,0)</f>
        <v>0</v>
      </c>
      <c r="BI1008" s="119">
        <f>IF(N1008="nulová",J1008,0)</f>
        <v>0</v>
      </c>
      <c r="BJ1008" s="14" t="s">
        <v>78</v>
      </c>
      <c r="BK1008" s="119">
        <f>ROUND(I1008*H1008,2)</f>
        <v>0</v>
      </c>
      <c r="BL1008" s="14" t="s">
        <v>134</v>
      </c>
      <c r="BM1008" s="14" t="s">
        <v>1362</v>
      </c>
    </row>
    <row r="1009" spans="2:65" s="10" customFormat="1" x14ac:dyDescent="0.2">
      <c r="B1009" s="123"/>
      <c r="D1009" s="120" t="s">
        <v>165</v>
      </c>
      <c r="E1009" s="124" t="s">
        <v>3</v>
      </c>
      <c r="F1009" s="125" t="s">
        <v>1358</v>
      </c>
      <c r="H1009" s="126">
        <v>32.200000000000003</v>
      </c>
      <c r="L1009" s="123"/>
      <c r="M1009" s="127"/>
      <c r="N1009" s="128"/>
      <c r="O1009" s="128"/>
      <c r="P1009" s="128"/>
      <c r="Q1009" s="128"/>
      <c r="R1009" s="128"/>
      <c r="S1009" s="128"/>
      <c r="T1009" s="129"/>
      <c r="AT1009" s="124" t="s">
        <v>165</v>
      </c>
      <c r="AU1009" s="124" t="s">
        <v>78</v>
      </c>
      <c r="AV1009" s="10" t="s">
        <v>80</v>
      </c>
      <c r="AW1009" s="10" t="s">
        <v>35</v>
      </c>
      <c r="AX1009" s="10" t="s">
        <v>78</v>
      </c>
      <c r="AY1009" s="124" t="s">
        <v>119</v>
      </c>
    </row>
    <row r="1010" spans="2:65" s="11" customFormat="1" x14ac:dyDescent="0.2">
      <c r="B1010" s="130"/>
      <c r="D1010" s="120" t="s">
        <v>165</v>
      </c>
      <c r="E1010" s="131" t="s">
        <v>3</v>
      </c>
      <c r="F1010" s="132" t="s">
        <v>1265</v>
      </c>
      <c r="H1010" s="131" t="s">
        <v>3</v>
      </c>
      <c r="L1010" s="130"/>
      <c r="M1010" s="133"/>
      <c r="N1010" s="134"/>
      <c r="O1010" s="134"/>
      <c r="P1010" s="134"/>
      <c r="Q1010" s="134"/>
      <c r="R1010" s="134"/>
      <c r="S1010" s="134"/>
      <c r="T1010" s="135"/>
      <c r="AT1010" s="131" t="s">
        <v>165</v>
      </c>
      <c r="AU1010" s="131" t="s">
        <v>78</v>
      </c>
      <c r="AV1010" s="11" t="s">
        <v>78</v>
      </c>
      <c r="AW1010" s="11" t="s">
        <v>35</v>
      </c>
      <c r="AX1010" s="11" t="s">
        <v>73</v>
      </c>
      <c r="AY1010" s="131" t="s">
        <v>119</v>
      </c>
    </row>
    <row r="1011" spans="2:65" s="1" customFormat="1" ht="16.5" customHeight="1" x14ac:dyDescent="0.2">
      <c r="B1011" s="109"/>
      <c r="C1011" s="110" t="s">
        <v>1363</v>
      </c>
      <c r="D1011" s="110" t="s">
        <v>120</v>
      </c>
      <c r="E1011" s="111" t="s">
        <v>1364</v>
      </c>
      <c r="F1011" s="112" t="s">
        <v>1365</v>
      </c>
      <c r="G1011" s="113" t="s">
        <v>221</v>
      </c>
      <c r="H1011" s="114">
        <v>32.200000000000003</v>
      </c>
      <c r="I1011" s="115"/>
      <c r="J1011" s="115">
        <f>ROUND(I1011*H1011,2)</f>
        <v>0</v>
      </c>
      <c r="K1011" s="112" t="s">
        <v>3</v>
      </c>
      <c r="L1011" s="25"/>
      <c r="M1011" s="45" t="s">
        <v>3</v>
      </c>
      <c r="N1011" s="116" t="s">
        <v>44</v>
      </c>
      <c r="O1011" s="117">
        <v>0</v>
      </c>
      <c r="P1011" s="117">
        <f>O1011*H1011</f>
        <v>0</v>
      </c>
      <c r="Q1011" s="117">
        <v>0</v>
      </c>
      <c r="R1011" s="117">
        <f>Q1011*H1011</f>
        <v>0</v>
      </c>
      <c r="S1011" s="117">
        <v>0</v>
      </c>
      <c r="T1011" s="118">
        <f>S1011*H1011</f>
        <v>0</v>
      </c>
      <c r="AR1011" s="14" t="s">
        <v>134</v>
      </c>
      <c r="AT1011" s="14" t="s">
        <v>120</v>
      </c>
      <c r="AU1011" s="14" t="s">
        <v>78</v>
      </c>
      <c r="AY1011" s="14" t="s">
        <v>119</v>
      </c>
      <c r="BE1011" s="119">
        <f>IF(N1011="základní",J1011,0)</f>
        <v>0</v>
      </c>
      <c r="BF1011" s="119">
        <f>IF(N1011="snížená",J1011,0)</f>
        <v>0</v>
      </c>
      <c r="BG1011" s="119">
        <f>IF(N1011="zákl. přenesená",J1011,0)</f>
        <v>0</v>
      </c>
      <c r="BH1011" s="119">
        <f>IF(N1011="sníž. přenesená",J1011,0)</f>
        <v>0</v>
      </c>
      <c r="BI1011" s="119">
        <f>IF(N1011="nulová",J1011,0)</f>
        <v>0</v>
      </c>
      <c r="BJ1011" s="14" t="s">
        <v>78</v>
      </c>
      <c r="BK1011" s="119">
        <f>ROUND(I1011*H1011,2)</f>
        <v>0</v>
      </c>
      <c r="BL1011" s="14" t="s">
        <v>134</v>
      </c>
      <c r="BM1011" s="14" t="s">
        <v>1366</v>
      </c>
    </row>
    <row r="1012" spans="2:65" s="10" customFormat="1" x14ac:dyDescent="0.2">
      <c r="B1012" s="123"/>
      <c r="D1012" s="120" t="s">
        <v>165</v>
      </c>
      <c r="E1012" s="124" t="s">
        <v>3</v>
      </c>
      <c r="F1012" s="125" t="s">
        <v>1358</v>
      </c>
      <c r="H1012" s="126">
        <v>32.200000000000003</v>
      </c>
      <c r="L1012" s="123"/>
      <c r="M1012" s="127"/>
      <c r="N1012" s="128"/>
      <c r="O1012" s="128"/>
      <c r="P1012" s="128"/>
      <c r="Q1012" s="128"/>
      <c r="R1012" s="128"/>
      <c r="S1012" s="128"/>
      <c r="T1012" s="129"/>
      <c r="AT1012" s="124" t="s">
        <v>165</v>
      </c>
      <c r="AU1012" s="124" t="s">
        <v>78</v>
      </c>
      <c r="AV1012" s="10" t="s">
        <v>80</v>
      </c>
      <c r="AW1012" s="10" t="s">
        <v>35</v>
      </c>
      <c r="AX1012" s="10" t="s">
        <v>78</v>
      </c>
      <c r="AY1012" s="124" t="s">
        <v>119</v>
      </c>
    </row>
    <row r="1013" spans="2:65" s="11" customFormat="1" x14ac:dyDescent="0.2">
      <c r="B1013" s="130"/>
      <c r="D1013" s="120" t="s">
        <v>165</v>
      </c>
      <c r="E1013" s="131" t="s">
        <v>3</v>
      </c>
      <c r="F1013" s="132" t="s">
        <v>1265</v>
      </c>
      <c r="H1013" s="131" t="s">
        <v>3</v>
      </c>
      <c r="L1013" s="130"/>
      <c r="M1013" s="133"/>
      <c r="N1013" s="134"/>
      <c r="O1013" s="134"/>
      <c r="P1013" s="134"/>
      <c r="Q1013" s="134"/>
      <c r="R1013" s="134"/>
      <c r="S1013" s="134"/>
      <c r="T1013" s="135"/>
      <c r="AT1013" s="131" t="s">
        <v>165</v>
      </c>
      <c r="AU1013" s="131" t="s">
        <v>78</v>
      </c>
      <c r="AV1013" s="11" t="s">
        <v>78</v>
      </c>
      <c r="AW1013" s="11" t="s">
        <v>35</v>
      </c>
      <c r="AX1013" s="11" t="s">
        <v>73</v>
      </c>
      <c r="AY1013" s="131" t="s">
        <v>119</v>
      </c>
    </row>
    <row r="1014" spans="2:65" s="1" customFormat="1" ht="16.5" customHeight="1" x14ac:dyDescent="0.2">
      <c r="B1014" s="109"/>
      <c r="C1014" s="110" t="s">
        <v>303</v>
      </c>
      <c r="D1014" s="110" t="s">
        <v>120</v>
      </c>
      <c r="E1014" s="111" t="s">
        <v>1367</v>
      </c>
      <c r="F1014" s="112" t="s">
        <v>1368</v>
      </c>
      <c r="G1014" s="113" t="s">
        <v>221</v>
      </c>
      <c r="H1014" s="114">
        <v>15.8</v>
      </c>
      <c r="I1014" s="115"/>
      <c r="J1014" s="115">
        <f>ROUND(I1014*H1014,2)</f>
        <v>0</v>
      </c>
      <c r="K1014" s="112" t="s">
        <v>3</v>
      </c>
      <c r="L1014" s="25"/>
      <c r="M1014" s="45" t="s">
        <v>3</v>
      </c>
      <c r="N1014" s="116" t="s">
        <v>44</v>
      </c>
      <c r="O1014" s="117">
        <v>0</v>
      </c>
      <c r="P1014" s="117">
        <f>O1014*H1014</f>
        <v>0</v>
      </c>
      <c r="Q1014" s="117">
        <v>0</v>
      </c>
      <c r="R1014" s="117">
        <f>Q1014*H1014</f>
        <v>0</v>
      </c>
      <c r="S1014" s="117">
        <v>0</v>
      </c>
      <c r="T1014" s="118">
        <f>S1014*H1014</f>
        <v>0</v>
      </c>
      <c r="AR1014" s="14" t="s">
        <v>134</v>
      </c>
      <c r="AT1014" s="14" t="s">
        <v>120</v>
      </c>
      <c r="AU1014" s="14" t="s">
        <v>78</v>
      </c>
      <c r="AY1014" s="14" t="s">
        <v>119</v>
      </c>
      <c r="BE1014" s="119">
        <f>IF(N1014="základní",J1014,0)</f>
        <v>0</v>
      </c>
      <c r="BF1014" s="119">
        <f>IF(N1014="snížená",J1014,0)</f>
        <v>0</v>
      </c>
      <c r="BG1014" s="119">
        <f>IF(N1014="zákl. přenesená",J1014,0)</f>
        <v>0</v>
      </c>
      <c r="BH1014" s="119">
        <f>IF(N1014="sníž. přenesená",J1014,0)</f>
        <v>0</v>
      </c>
      <c r="BI1014" s="119">
        <f>IF(N1014="nulová",J1014,0)</f>
        <v>0</v>
      </c>
      <c r="BJ1014" s="14" t="s">
        <v>78</v>
      </c>
      <c r="BK1014" s="119">
        <f>ROUND(I1014*H1014,2)</f>
        <v>0</v>
      </c>
      <c r="BL1014" s="14" t="s">
        <v>134</v>
      </c>
      <c r="BM1014" s="14" t="s">
        <v>1369</v>
      </c>
    </row>
    <row r="1015" spans="2:65" s="10" customFormat="1" x14ac:dyDescent="0.2">
      <c r="B1015" s="123"/>
      <c r="D1015" s="120" t="s">
        <v>165</v>
      </c>
      <c r="E1015" s="124" t="s">
        <v>3</v>
      </c>
      <c r="F1015" s="125" t="s">
        <v>1370</v>
      </c>
      <c r="H1015" s="126">
        <v>15.8</v>
      </c>
      <c r="L1015" s="123"/>
      <c r="M1015" s="127"/>
      <c r="N1015" s="128"/>
      <c r="O1015" s="128"/>
      <c r="P1015" s="128"/>
      <c r="Q1015" s="128"/>
      <c r="R1015" s="128"/>
      <c r="S1015" s="128"/>
      <c r="T1015" s="129"/>
      <c r="AT1015" s="124" t="s">
        <v>165</v>
      </c>
      <c r="AU1015" s="124" t="s">
        <v>78</v>
      </c>
      <c r="AV1015" s="10" t="s">
        <v>80</v>
      </c>
      <c r="AW1015" s="10" t="s">
        <v>35</v>
      </c>
      <c r="AX1015" s="10" t="s">
        <v>78</v>
      </c>
      <c r="AY1015" s="124" t="s">
        <v>119</v>
      </c>
    </row>
    <row r="1016" spans="2:65" s="11" customFormat="1" x14ac:dyDescent="0.2">
      <c r="B1016" s="130"/>
      <c r="D1016" s="120" t="s">
        <v>165</v>
      </c>
      <c r="E1016" s="131" t="s">
        <v>3</v>
      </c>
      <c r="F1016" s="132" t="s">
        <v>1265</v>
      </c>
      <c r="H1016" s="131" t="s">
        <v>3</v>
      </c>
      <c r="L1016" s="130"/>
      <c r="M1016" s="133"/>
      <c r="N1016" s="134"/>
      <c r="O1016" s="134"/>
      <c r="P1016" s="134"/>
      <c r="Q1016" s="134"/>
      <c r="R1016" s="134"/>
      <c r="S1016" s="134"/>
      <c r="T1016" s="135"/>
      <c r="AT1016" s="131" t="s">
        <v>165</v>
      </c>
      <c r="AU1016" s="131" t="s">
        <v>78</v>
      </c>
      <c r="AV1016" s="11" t="s">
        <v>78</v>
      </c>
      <c r="AW1016" s="11" t="s">
        <v>35</v>
      </c>
      <c r="AX1016" s="11" t="s">
        <v>73</v>
      </c>
      <c r="AY1016" s="131" t="s">
        <v>119</v>
      </c>
    </row>
    <row r="1017" spans="2:65" s="1" customFormat="1" ht="16.5" customHeight="1" x14ac:dyDescent="0.2">
      <c r="B1017" s="109"/>
      <c r="C1017" s="110" t="s">
        <v>1371</v>
      </c>
      <c r="D1017" s="110" t="s">
        <v>120</v>
      </c>
      <c r="E1017" s="111" t="s">
        <v>1372</v>
      </c>
      <c r="F1017" s="112" t="s">
        <v>1373</v>
      </c>
      <c r="G1017" s="113" t="s">
        <v>221</v>
      </c>
      <c r="H1017" s="114">
        <v>15.8</v>
      </c>
      <c r="I1017" s="115"/>
      <c r="J1017" s="115">
        <f>ROUND(I1017*H1017,2)</f>
        <v>0</v>
      </c>
      <c r="K1017" s="112" t="s">
        <v>3</v>
      </c>
      <c r="L1017" s="25"/>
      <c r="M1017" s="45" t="s">
        <v>3</v>
      </c>
      <c r="N1017" s="116" t="s">
        <v>44</v>
      </c>
      <c r="O1017" s="117">
        <v>0</v>
      </c>
      <c r="P1017" s="117">
        <f>O1017*H1017</f>
        <v>0</v>
      </c>
      <c r="Q1017" s="117">
        <v>0</v>
      </c>
      <c r="R1017" s="117">
        <f>Q1017*H1017</f>
        <v>0</v>
      </c>
      <c r="S1017" s="117">
        <v>0</v>
      </c>
      <c r="T1017" s="118">
        <f>S1017*H1017</f>
        <v>0</v>
      </c>
      <c r="AR1017" s="14" t="s">
        <v>134</v>
      </c>
      <c r="AT1017" s="14" t="s">
        <v>120</v>
      </c>
      <c r="AU1017" s="14" t="s">
        <v>78</v>
      </c>
      <c r="AY1017" s="14" t="s">
        <v>119</v>
      </c>
      <c r="BE1017" s="119">
        <f>IF(N1017="základní",J1017,0)</f>
        <v>0</v>
      </c>
      <c r="BF1017" s="119">
        <f>IF(N1017="snížená",J1017,0)</f>
        <v>0</v>
      </c>
      <c r="BG1017" s="119">
        <f>IF(N1017="zákl. přenesená",J1017,0)</f>
        <v>0</v>
      </c>
      <c r="BH1017" s="119">
        <f>IF(N1017="sníž. přenesená",J1017,0)</f>
        <v>0</v>
      </c>
      <c r="BI1017" s="119">
        <f>IF(N1017="nulová",J1017,0)</f>
        <v>0</v>
      </c>
      <c r="BJ1017" s="14" t="s">
        <v>78</v>
      </c>
      <c r="BK1017" s="119">
        <f>ROUND(I1017*H1017,2)</f>
        <v>0</v>
      </c>
      <c r="BL1017" s="14" t="s">
        <v>134</v>
      </c>
      <c r="BM1017" s="14" t="s">
        <v>1374</v>
      </c>
    </row>
    <row r="1018" spans="2:65" s="10" customFormat="1" x14ac:dyDescent="0.2">
      <c r="B1018" s="123"/>
      <c r="D1018" s="120" t="s">
        <v>165</v>
      </c>
      <c r="E1018" s="124" t="s">
        <v>3</v>
      </c>
      <c r="F1018" s="125" t="s">
        <v>1370</v>
      </c>
      <c r="H1018" s="126">
        <v>15.8</v>
      </c>
      <c r="L1018" s="123"/>
      <c r="M1018" s="127"/>
      <c r="N1018" s="128"/>
      <c r="O1018" s="128"/>
      <c r="P1018" s="128"/>
      <c r="Q1018" s="128"/>
      <c r="R1018" s="128"/>
      <c r="S1018" s="128"/>
      <c r="T1018" s="129"/>
      <c r="AT1018" s="124" t="s">
        <v>165</v>
      </c>
      <c r="AU1018" s="124" t="s">
        <v>78</v>
      </c>
      <c r="AV1018" s="10" t="s">
        <v>80</v>
      </c>
      <c r="AW1018" s="10" t="s">
        <v>35</v>
      </c>
      <c r="AX1018" s="10" t="s">
        <v>78</v>
      </c>
      <c r="AY1018" s="124" t="s">
        <v>119</v>
      </c>
    </row>
    <row r="1019" spans="2:65" s="11" customFormat="1" x14ac:dyDescent="0.2">
      <c r="B1019" s="130"/>
      <c r="D1019" s="120" t="s">
        <v>165</v>
      </c>
      <c r="E1019" s="131" t="s">
        <v>3</v>
      </c>
      <c r="F1019" s="132" t="s">
        <v>1265</v>
      </c>
      <c r="H1019" s="131" t="s">
        <v>3</v>
      </c>
      <c r="L1019" s="130"/>
      <c r="M1019" s="133"/>
      <c r="N1019" s="134"/>
      <c r="O1019" s="134"/>
      <c r="P1019" s="134"/>
      <c r="Q1019" s="134"/>
      <c r="R1019" s="134"/>
      <c r="S1019" s="134"/>
      <c r="T1019" s="135"/>
      <c r="AT1019" s="131" t="s">
        <v>165</v>
      </c>
      <c r="AU1019" s="131" t="s">
        <v>78</v>
      </c>
      <c r="AV1019" s="11" t="s">
        <v>78</v>
      </c>
      <c r="AW1019" s="11" t="s">
        <v>35</v>
      </c>
      <c r="AX1019" s="11" t="s">
        <v>73</v>
      </c>
      <c r="AY1019" s="131" t="s">
        <v>119</v>
      </c>
    </row>
    <row r="1020" spans="2:65" s="1" customFormat="1" ht="16.5" customHeight="1" x14ac:dyDescent="0.2">
      <c r="B1020" s="109"/>
      <c r="C1020" s="110" t="s">
        <v>1375</v>
      </c>
      <c r="D1020" s="110" t="s">
        <v>120</v>
      </c>
      <c r="E1020" s="111" t="s">
        <v>1376</v>
      </c>
      <c r="F1020" s="112" t="s">
        <v>1377</v>
      </c>
      <c r="G1020" s="113" t="s">
        <v>221</v>
      </c>
      <c r="H1020" s="114">
        <v>15.8</v>
      </c>
      <c r="I1020" s="115"/>
      <c r="J1020" s="115">
        <f>ROUND(I1020*H1020,2)</f>
        <v>0</v>
      </c>
      <c r="K1020" s="112" t="s">
        <v>3</v>
      </c>
      <c r="L1020" s="25"/>
      <c r="M1020" s="45" t="s">
        <v>3</v>
      </c>
      <c r="N1020" s="116" t="s">
        <v>44</v>
      </c>
      <c r="O1020" s="117">
        <v>0</v>
      </c>
      <c r="P1020" s="117">
        <f>O1020*H1020</f>
        <v>0</v>
      </c>
      <c r="Q1020" s="117">
        <v>0</v>
      </c>
      <c r="R1020" s="117">
        <f>Q1020*H1020</f>
        <v>0</v>
      </c>
      <c r="S1020" s="117">
        <v>0</v>
      </c>
      <c r="T1020" s="118">
        <f>S1020*H1020</f>
        <v>0</v>
      </c>
      <c r="AR1020" s="14" t="s">
        <v>134</v>
      </c>
      <c r="AT1020" s="14" t="s">
        <v>120</v>
      </c>
      <c r="AU1020" s="14" t="s">
        <v>78</v>
      </c>
      <c r="AY1020" s="14" t="s">
        <v>119</v>
      </c>
      <c r="BE1020" s="119">
        <f>IF(N1020="základní",J1020,0)</f>
        <v>0</v>
      </c>
      <c r="BF1020" s="119">
        <f>IF(N1020="snížená",J1020,0)</f>
        <v>0</v>
      </c>
      <c r="BG1020" s="119">
        <f>IF(N1020="zákl. přenesená",J1020,0)</f>
        <v>0</v>
      </c>
      <c r="BH1020" s="119">
        <f>IF(N1020="sníž. přenesená",J1020,0)</f>
        <v>0</v>
      </c>
      <c r="BI1020" s="119">
        <f>IF(N1020="nulová",J1020,0)</f>
        <v>0</v>
      </c>
      <c r="BJ1020" s="14" t="s">
        <v>78</v>
      </c>
      <c r="BK1020" s="119">
        <f>ROUND(I1020*H1020,2)</f>
        <v>0</v>
      </c>
      <c r="BL1020" s="14" t="s">
        <v>134</v>
      </c>
      <c r="BM1020" s="14" t="s">
        <v>1378</v>
      </c>
    </row>
    <row r="1021" spans="2:65" s="10" customFormat="1" x14ac:dyDescent="0.2">
      <c r="B1021" s="123"/>
      <c r="D1021" s="120" t="s">
        <v>165</v>
      </c>
      <c r="E1021" s="124" t="s">
        <v>3</v>
      </c>
      <c r="F1021" s="125" t="s">
        <v>1370</v>
      </c>
      <c r="H1021" s="126">
        <v>15.8</v>
      </c>
      <c r="L1021" s="123"/>
      <c r="M1021" s="127"/>
      <c r="N1021" s="128"/>
      <c r="O1021" s="128"/>
      <c r="P1021" s="128"/>
      <c r="Q1021" s="128"/>
      <c r="R1021" s="128"/>
      <c r="S1021" s="128"/>
      <c r="T1021" s="129"/>
      <c r="AT1021" s="124" t="s">
        <v>165</v>
      </c>
      <c r="AU1021" s="124" t="s">
        <v>78</v>
      </c>
      <c r="AV1021" s="10" t="s">
        <v>80</v>
      </c>
      <c r="AW1021" s="10" t="s">
        <v>35</v>
      </c>
      <c r="AX1021" s="10" t="s">
        <v>78</v>
      </c>
      <c r="AY1021" s="124" t="s">
        <v>119</v>
      </c>
    </row>
    <row r="1022" spans="2:65" s="11" customFormat="1" x14ac:dyDescent="0.2">
      <c r="B1022" s="130"/>
      <c r="D1022" s="120" t="s">
        <v>165</v>
      </c>
      <c r="E1022" s="131" t="s">
        <v>3</v>
      </c>
      <c r="F1022" s="132" t="s">
        <v>1265</v>
      </c>
      <c r="H1022" s="131" t="s">
        <v>3</v>
      </c>
      <c r="L1022" s="130"/>
      <c r="M1022" s="133"/>
      <c r="N1022" s="134"/>
      <c r="O1022" s="134"/>
      <c r="P1022" s="134"/>
      <c r="Q1022" s="134"/>
      <c r="R1022" s="134"/>
      <c r="S1022" s="134"/>
      <c r="T1022" s="135"/>
      <c r="AT1022" s="131" t="s">
        <v>165</v>
      </c>
      <c r="AU1022" s="131" t="s">
        <v>78</v>
      </c>
      <c r="AV1022" s="11" t="s">
        <v>78</v>
      </c>
      <c r="AW1022" s="11" t="s">
        <v>35</v>
      </c>
      <c r="AX1022" s="11" t="s">
        <v>73</v>
      </c>
      <c r="AY1022" s="131" t="s">
        <v>119</v>
      </c>
    </row>
    <row r="1023" spans="2:65" s="1" customFormat="1" ht="22.5" customHeight="1" x14ac:dyDescent="0.2">
      <c r="B1023" s="109"/>
      <c r="C1023" s="110" t="s">
        <v>1379</v>
      </c>
      <c r="D1023" s="110" t="s">
        <v>120</v>
      </c>
      <c r="E1023" s="111" t="s">
        <v>1380</v>
      </c>
      <c r="F1023" s="112" t="s">
        <v>1381</v>
      </c>
      <c r="G1023" s="113" t="s">
        <v>198</v>
      </c>
      <c r="H1023" s="114">
        <v>150</v>
      </c>
      <c r="I1023" s="115"/>
      <c r="J1023" s="115">
        <f>ROUND(I1023*H1023,2)</f>
        <v>0</v>
      </c>
      <c r="K1023" s="112" t="s">
        <v>124</v>
      </c>
      <c r="L1023" s="25"/>
      <c r="M1023" s="45" t="s">
        <v>3</v>
      </c>
      <c r="N1023" s="116" t="s">
        <v>44</v>
      </c>
      <c r="O1023" s="117">
        <v>0.45</v>
      </c>
      <c r="P1023" s="117">
        <f>O1023*H1023</f>
        <v>67.5</v>
      </c>
      <c r="Q1023" s="117">
        <v>0</v>
      </c>
      <c r="R1023" s="117">
        <f>Q1023*H1023</f>
        <v>0</v>
      </c>
      <c r="S1023" s="117">
        <v>0</v>
      </c>
      <c r="T1023" s="118">
        <f>S1023*H1023</f>
        <v>0</v>
      </c>
      <c r="AR1023" s="14" t="s">
        <v>134</v>
      </c>
      <c r="AT1023" s="14" t="s">
        <v>120</v>
      </c>
      <c r="AU1023" s="14" t="s">
        <v>78</v>
      </c>
      <c r="AY1023" s="14" t="s">
        <v>119</v>
      </c>
      <c r="BE1023" s="119">
        <f>IF(N1023="základní",J1023,0)</f>
        <v>0</v>
      </c>
      <c r="BF1023" s="119">
        <f>IF(N1023="snížená",J1023,0)</f>
        <v>0</v>
      </c>
      <c r="BG1023" s="119">
        <f>IF(N1023="zákl. přenesená",J1023,0)</f>
        <v>0</v>
      </c>
      <c r="BH1023" s="119">
        <f>IF(N1023="sníž. přenesená",J1023,0)</f>
        <v>0</v>
      </c>
      <c r="BI1023" s="119">
        <f>IF(N1023="nulová",J1023,0)</f>
        <v>0</v>
      </c>
      <c r="BJ1023" s="14" t="s">
        <v>78</v>
      </c>
      <c r="BK1023" s="119">
        <f>ROUND(I1023*H1023,2)</f>
        <v>0</v>
      </c>
      <c r="BL1023" s="14" t="s">
        <v>134</v>
      </c>
      <c r="BM1023" s="14" t="s">
        <v>1382</v>
      </c>
    </row>
    <row r="1024" spans="2:65" s="1" customFormat="1" ht="58.5" x14ac:dyDescent="0.2">
      <c r="B1024" s="25"/>
      <c r="D1024" s="120" t="s">
        <v>172</v>
      </c>
      <c r="F1024" s="121" t="s">
        <v>1383</v>
      </c>
      <c r="L1024" s="25"/>
      <c r="M1024" s="122"/>
      <c r="N1024" s="46"/>
      <c r="O1024" s="46"/>
      <c r="P1024" s="46"/>
      <c r="Q1024" s="46"/>
      <c r="R1024" s="46"/>
      <c r="S1024" s="46"/>
      <c r="T1024" s="47"/>
      <c r="AT1024" s="14" t="s">
        <v>172</v>
      </c>
      <c r="AU1024" s="14" t="s">
        <v>78</v>
      </c>
    </row>
    <row r="1025" spans="2:65" s="10" customFormat="1" x14ac:dyDescent="0.2">
      <c r="B1025" s="123"/>
      <c r="D1025" s="120" t="s">
        <v>165</v>
      </c>
      <c r="E1025" s="124" t="s">
        <v>3</v>
      </c>
      <c r="F1025" s="125" t="s">
        <v>791</v>
      </c>
      <c r="H1025" s="126">
        <v>150</v>
      </c>
      <c r="L1025" s="123"/>
      <c r="M1025" s="127"/>
      <c r="N1025" s="128"/>
      <c r="O1025" s="128"/>
      <c r="P1025" s="128"/>
      <c r="Q1025" s="128"/>
      <c r="R1025" s="128"/>
      <c r="S1025" s="128"/>
      <c r="T1025" s="129"/>
      <c r="AT1025" s="124" t="s">
        <v>165</v>
      </c>
      <c r="AU1025" s="124" t="s">
        <v>78</v>
      </c>
      <c r="AV1025" s="10" t="s">
        <v>80</v>
      </c>
      <c r="AW1025" s="10" t="s">
        <v>35</v>
      </c>
      <c r="AX1025" s="10" t="s">
        <v>78</v>
      </c>
      <c r="AY1025" s="124" t="s">
        <v>119</v>
      </c>
    </row>
    <row r="1026" spans="2:65" s="11" customFormat="1" x14ac:dyDescent="0.2">
      <c r="B1026" s="130"/>
      <c r="D1026" s="120" t="s">
        <v>165</v>
      </c>
      <c r="E1026" s="131" t="s">
        <v>3</v>
      </c>
      <c r="F1026" s="132" t="s">
        <v>1384</v>
      </c>
      <c r="H1026" s="131" t="s">
        <v>3</v>
      </c>
      <c r="L1026" s="130"/>
      <c r="M1026" s="133"/>
      <c r="N1026" s="134"/>
      <c r="O1026" s="134"/>
      <c r="P1026" s="134"/>
      <c r="Q1026" s="134"/>
      <c r="R1026" s="134"/>
      <c r="S1026" s="134"/>
      <c r="T1026" s="135"/>
      <c r="AT1026" s="131" t="s">
        <v>165</v>
      </c>
      <c r="AU1026" s="131" t="s">
        <v>78</v>
      </c>
      <c r="AV1026" s="11" t="s">
        <v>78</v>
      </c>
      <c r="AW1026" s="11" t="s">
        <v>35</v>
      </c>
      <c r="AX1026" s="11" t="s">
        <v>73</v>
      </c>
      <c r="AY1026" s="131" t="s">
        <v>119</v>
      </c>
    </row>
    <row r="1027" spans="2:65" s="1" customFormat="1" ht="16.5" customHeight="1" x14ac:dyDescent="0.2">
      <c r="B1027" s="109"/>
      <c r="C1027" s="110" t="s">
        <v>207</v>
      </c>
      <c r="D1027" s="110" t="s">
        <v>120</v>
      </c>
      <c r="E1027" s="111" t="s">
        <v>1385</v>
      </c>
      <c r="F1027" s="112" t="s">
        <v>1386</v>
      </c>
      <c r="G1027" s="113" t="s">
        <v>1387</v>
      </c>
      <c r="H1027" s="114">
        <v>30</v>
      </c>
      <c r="I1027" s="115"/>
      <c r="J1027" s="115">
        <f>ROUND(I1027*H1027,2)</f>
        <v>0</v>
      </c>
      <c r="K1027" s="112" t="s">
        <v>124</v>
      </c>
      <c r="L1027" s="25"/>
      <c r="M1027" s="45" t="s">
        <v>3</v>
      </c>
      <c r="N1027" s="116" t="s">
        <v>44</v>
      </c>
      <c r="O1027" s="117">
        <v>3.5289999999999999</v>
      </c>
      <c r="P1027" s="117">
        <f>O1027*H1027</f>
        <v>105.87</v>
      </c>
      <c r="Q1027" s="117">
        <v>0</v>
      </c>
      <c r="R1027" s="117">
        <f>Q1027*H1027</f>
        <v>0</v>
      </c>
      <c r="S1027" s="117">
        <v>0</v>
      </c>
      <c r="T1027" s="118">
        <f>S1027*H1027</f>
        <v>0</v>
      </c>
      <c r="AR1027" s="14" t="s">
        <v>134</v>
      </c>
      <c r="AT1027" s="14" t="s">
        <v>120</v>
      </c>
      <c r="AU1027" s="14" t="s">
        <v>78</v>
      </c>
      <c r="AY1027" s="14" t="s">
        <v>119</v>
      </c>
      <c r="BE1027" s="119">
        <f>IF(N1027="základní",J1027,0)</f>
        <v>0</v>
      </c>
      <c r="BF1027" s="119">
        <f>IF(N1027="snížená",J1027,0)</f>
        <v>0</v>
      </c>
      <c r="BG1027" s="119">
        <f>IF(N1027="zákl. přenesená",J1027,0)</f>
        <v>0</v>
      </c>
      <c r="BH1027" s="119">
        <f>IF(N1027="sníž. přenesená",J1027,0)</f>
        <v>0</v>
      </c>
      <c r="BI1027" s="119">
        <f>IF(N1027="nulová",J1027,0)</f>
        <v>0</v>
      </c>
      <c r="BJ1027" s="14" t="s">
        <v>78</v>
      </c>
      <c r="BK1027" s="119">
        <f>ROUND(I1027*H1027,2)</f>
        <v>0</v>
      </c>
      <c r="BL1027" s="14" t="s">
        <v>134</v>
      </c>
      <c r="BM1027" s="14" t="s">
        <v>1388</v>
      </c>
    </row>
    <row r="1028" spans="2:65" s="1" customFormat="1" ht="58.5" x14ac:dyDescent="0.2">
      <c r="B1028" s="25"/>
      <c r="D1028" s="120" t="s">
        <v>172</v>
      </c>
      <c r="F1028" s="121" t="s">
        <v>1383</v>
      </c>
      <c r="L1028" s="25"/>
      <c r="M1028" s="122"/>
      <c r="N1028" s="46"/>
      <c r="O1028" s="46"/>
      <c r="P1028" s="46"/>
      <c r="Q1028" s="46"/>
      <c r="R1028" s="46"/>
      <c r="S1028" s="46"/>
      <c r="T1028" s="47"/>
      <c r="AT1028" s="14" t="s">
        <v>172</v>
      </c>
      <c r="AU1028" s="14" t="s">
        <v>78</v>
      </c>
    </row>
    <row r="1029" spans="2:65" s="10" customFormat="1" x14ac:dyDescent="0.2">
      <c r="B1029" s="123"/>
      <c r="D1029" s="120" t="s">
        <v>165</v>
      </c>
      <c r="E1029" s="124" t="s">
        <v>3</v>
      </c>
      <c r="F1029" s="125" t="s">
        <v>1389</v>
      </c>
      <c r="H1029" s="126">
        <v>30</v>
      </c>
      <c r="L1029" s="123"/>
      <c r="M1029" s="127"/>
      <c r="N1029" s="128"/>
      <c r="O1029" s="128"/>
      <c r="P1029" s="128"/>
      <c r="Q1029" s="128"/>
      <c r="R1029" s="128"/>
      <c r="S1029" s="128"/>
      <c r="T1029" s="129"/>
      <c r="AT1029" s="124" t="s">
        <v>165</v>
      </c>
      <c r="AU1029" s="124" t="s">
        <v>78</v>
      </c>
      <c r="AV1029" s="10" t="s">
        <v>80</v>
      </c>
      <c r="AW1029" s="10" t="s">
        <v>35</v>
      </c>
      <c r="AX1029" s="10" t="s">
        <v>78</v>
      </c>
      <c r="AY1029" s="124" t="s">
        <v>119</v>
      </c>
    </row>
    <row r="1030" spans="2:65" s="11" customFormat="1" x14ac:dyDescent="0.2">
      <c r="B1030" s="130"/>
      <c r="D1030" s="120" t="s">
        <v>165</v>
      </c>
      <c r="E1030" s="131" t="s">
        <v>3</v>
      </c>
      <c r="F1030" s="132" t="s">
        <v>1384</v>
      </c>
      <c r="H1030" s="131" t="s">
        <v>3</v>
      </c>
      <c r="L1030" s="130"/>
      <c r="M1030" s="133"/>
      <c r="N1030" s="134"/>
      <c r="O1030" s="134"/>
      <c r="P1030" s="134"/>
      <c r="Q1030" s="134"/>
      <c r="R1030" s="134"/>
      <c r="S1030" s="134"/>
      <c r="T1030" s="135"/>
      <c r="AT1030" s="131" t="s">
        <v>165</v>
      </c>
      <c r="AU1030" s="131" t="s">
        <v>78</v>
      </c>
      <c r="AV1030" s="11" t="s">
        <v>78</v>
      </c>
      <c r="AW1030" s="11" t="s">
        <v>35</v>
      </c>
      <c r="AX1030" s="11" t="s">
        <v>73</v>
      </c>
      <c r="AY1030" s="131" t="s">
        <v>119</v>
      </c>
    </row>
    <row r="1031" spans="2:65" s="9" customFormat="1" ht="25.9" customHeight="1" x14ac:dyDescent="0.2">
      <c r="B1031" s="99"/>
      <c r="D1031" s="100" t="s">
        <v>72</v>
      </c>
      <c r="E1031" s="101" t="s">
        <v>1390</v>
      </c>
      <c r="F1031" s="101" t="s">
        <v>1391</v>
      </c>
      <c r="J1031" s="102">
        <f>BK1031</f>
        <v>0</v>
      </c>
      <c r="L1031" s="99"/>
      <c r="M1031" s="103"/>
      <c r="N1031" s="104"/>
      <c r="O1031" s="104"/>
      <c r="P1031" s="105">
        <f>SUM(P1032:P1043)</f>
        <v>0</v>
      </c>
      <c r="Q1031" s="104"/>
      <c r="R1031" s="105">
        <f>SUM(R1032:R1043)</f>
        <v>0</v>
      </c>
      <c r="S1031" s="104"/>
      <c r="T1031" s="106">
        <f>SUM(T1032:T1043)</f>
        <v>0</v>
      </c>
      <c r="AR1031" s="100" t="s">
        <v>78</v>
      </c>
      <c r="AT1031" s="107" t="s">
        <v>72</v>
      </c>
      <c r="AU1031" s="107" t="s">
        <v>73</v>
      </c>
      <c r="AY1031" s="100" t="s">
        <v>119</v>
      </c>
      <c r="BK1031" s="108">
        <f>SUM(BK1032:BK1043)</f>
        <v>0</v>
      </c>
    </row>
    <row r="1032" spans="2:65" s="1" customFormat="1" ht="22.5" customHeight="1" x14ac:dyDescent="0.2">
      <c r="B1032" s="109"/>
      <c r="C1032" s="110" t="s">
        <v>1392</v>
      </c>
      <c r="D1032" s="110" t="s">
        <v>120</v>
      </c>
      <c r="E1032" s="111" t="s">
        <v>1393</v>
      </c>
      <c r="F1032" s="112" t="s">
        <v>1394</v>
      </c>
      <c r="G1032" s="113" t="s">
        <v>221</v>
      </c>
      <c r="H1032" s="114">
        <v>8964</v>
      </c>
      <c r="I1032" s="115"/>
      <c r="J1032" s="115">
        <f>ROUND(I1032*H1032,2)</f>
        <v>0</v>
      </c>
      <c r="K1032" s="112" t="s">
        <v>124</v>
      </c>
      <c r="L1032" s="25"/>
      <c r="M1032" s="45" t="s">
        <v>3</v>
      </c>
      <c r="N1032" s="116" t="s">
        <v>44</v>
      </c>
      <c r="O1032" s="117">
        <v>0</v>
      </c>
      <c r="P1032" s="117">
        <f>O1032*H1032</f>
        <v>0</v>
      </c>
      <c r="Q1032" s="117">
        <v>0</v>
      </c>
      <c r="R1032" s="117">
        <f>Q1032*H1032</f>
        <v>0</v>
      </c>
      <c r="S1032" s="117">
        <v>0</v>
      </c>
      <c r="T1032" s="118">
        <f>S1032*H1032</f>
        <v>0</v>
      </c>
      <c r="AR1032" s="14" t="s">
        <v>134</v>
      </c>
      <c r="AT1032" s="14" t="s">
        <v>120</v>
      </c>
      <c r="AU1032" s="14" t="s">
        <v>78</v>
      </c>
      <c r="AY1032" s="14" t="s">
        <v>119</v>
      </c>
      <c r="BE1032" s="119">
        <f>IF(N1032="základní",J1032,0)</f>
        <v>0</v>
      </c>
      <c r="BF1032" s="119">
        <f>IF(N1032="snížená",J1032,0)</f>
        <v>0</v>
      </c>
      <c r="BG1032" s="119">
        <f>IF(N1032="zákl. přenesená",J1032,0)</f>
        <v>0</v>
      </c>
      <c r="BH1032" s="119">
        <f>IF(N1032="sníž. přenesená",J1032,0)</f>
        <v>0</v>
      </c>
      <c r="BI1032" s="119">
        <f>IF(N1032="nulová",J1032,0)</f>
        <v>0</v>
      </c>
      <c r="BJ1032" s="14" t="s">
        <v>78</v>
      </c>
      <c r="BK1032" s="119">
        <f>ROUND(I1032*H1032,2)</f>
        <v>0</v>
      </c>
      <c r="BL1032" s="14" t="s">
        <v>134</v>
      </c>
      <c r="BM1032" s="14" t="s">
        <v>1395</v>
      </c>
    </row>
    <row r="1033" spans="2:65" s="1" customFormat="1" ht="29.25" x14ac:dyDescent="0.2">
      <c r="B1033" s="25"/>
      <c r="D1033" s="120" t="s">
        <v>172</v>
      </c>
      <c r="F1033" s="121" t="s">
        <v>1396</v>
      </c>
      <c r="L1033" s="25"/>
      <c r="M1033" s="122"/>
      <c r="N1033" s="46"/>
      <c r="O1033" s="46"/>
      <c r="P1033" s="46"/>
      <c r="Q1033" s="46"/>
      <c r="R1033" s="46"/>
      <c r="S1033" s="46"/>
      <c r="T1033" s="47"/>
      <c r="AT1033" s="14" t="s">
        <v>172</v>
      </c>
      <c r="AU1033" s="14" t="s">
        <v>78</v>
      </c>
    </row>
    <row r="1034" spans="2:65" s="1" customFormat="1" ht="19.5" x14ac:dyDescent="0.2">
      <c r="B1034" s="25"/>
      <c r="D1034" s="120" t="s">
        <v>142</v>
      </c>
      <c r="F1034" s="121" t="s">
        <v>1397</v>
      </c>
      <c r="L1034" s="25"/>
      <c r="M1034" s="122"/>
      <c r="N1034" s="46"/>
      <c r="O1034" s="46"/>
      <c r="P1034" s="46"/>
      <c r="Q1034" s="46"/>
      <c r="R1034" s="46"/>
      <c r="S1034" s="46"/>
      <c r="T1034" s="47"/>
      <c r="AT1034" s="14" t="s">
        <v>142</v>
      </c>
      <c r="AU1034" s="14" t="s">
        <v>78</v>
      </c>
    </row>
    <row r="1035" spans="2:65" s="10" customFormat="1" x14ac:dyDescent="0.2">
      <c r="B1035" s="123"/>
      <c r="D1035" s="120" t="s">
        <v>165</v>
      </c>
      <c r="E1035" s="124" t="s">
        <v>3</v>
      </c>
      <c r="F1035" s="125" t="s">
        <v>1398</v>
      </c>
      <c r="H1035" s="126">
        <v>8964</v>
      </c>
      <c r="L1035" s="123"/>
      <c r="M1035" s="127"/>
      <c r="N1035" s="128"/>
      <c r="O1035" s="128"/>
      <c r="P1035" s="128"/>
      <c r="Q1035" s="128"/>
      <c r="R1035" s="128"/>
      <c r="S1035" s="128"/>
      <c r="T1035" s="129"/>
      <c r="AT1035" s="124" t="s">
        <v>165</v>
      </c>
      <c r="AU1035" s="124" t="s">
        <v>78</v>
      </c>
      <c r="AV1035" s="10" t="s">
        <v>80</v>
      </c>
      <c r="AW1035" s="10" t="s">
        <v>35</v>
      </c>
      <c r="AX1035" s="10" t="s">
        <v>78</v>
      </c>
      <c r="AY1035" s="124" t="s">
        <v>119</v>
      </c>
    </row>
    <row r="1036" spans="2:65" s="11" customFormat="1" x14ac:dyDescent="0.2">
      <c r="B1036" s="130"/>
      <c r="D1036" s="120" t="s">
        <v>165</v>
      </c>
      <c r="E1036" s="131" t="s">
        <v>3</v>
      </c>
      <c r="F1036" s="132" t="s">
        <v>1399</v>
      </c>
      <c r="H1036" s="131" t="s">
        <v>3</v>
      </c>
      <c r="L1036" s="130"/>
      <c r="M1036" s="133"/>
      <c r="N1036" s="134"/>
      <c r="O1036" s="134"/>
      <c r="P1036" s="134"/>
      <c r="Q1036" s="134"/>
      <c r="R1036" s="134"/>
      <c r="S1036" s="134"/>
      <c r="T1036" s="135"/>
      <c r="AT1036" s="131" t="s">
        <v>165</v>
      </c>
      <c r="AU1036" s="131" t="s">
        <v>78</v>
      </c>
      <c r="AV1036" s="11" t="s">
        <v>78</v>
      </c>
      <c r="AW1036" s="11" t="s">
        <v>35</v>
      </c>
      <c r="AX1036" s="11" t="s">
        <v>73</v>
      </c>
      <c r="AY1036" s="131" t="s">
        <v>119</v>
      </c>
    </row>
    <row r="1037" spans="2:65" s="1" customFormat="1" ht="16.5" customHeight="1" x14ac:dyDescent="0.2">
      <c r="B1037" s="109"/>
      <c r="C1037" s="110" t="s">
        <v>1400</v>
      </c>
      <c r="D1037" s="110" t="s">
        <v>120</v>
      </c>
      <c r="E1037" s="111" t="s">
        <v>1401</v>
      </c>
      <c r="F1037" s="112" t="s">
        <v>1402</v>
      </c>
      <c r="G1037" s="113" t="s">
        <v>221</v>
      </c>
      <c r="H1037" s="114">
        <v>2522.87</v>
      </c>
      <c r="I1037" s="115"/>
      <c r="J1037" s="115">
        <f>ROUND(I1037*H1037,2)</f>
        <v>0</v>
      </c>
      <c r="K1037" s="112" t="s">
        <v>3</v>
      </c>
      <c r="L1037" s="25"/>
      <c r="M1037" s="45" t="s">
        <v>3</v>
      </c>
      <c r="N1037" s="116" t="s">
        <v>44</v>
      </c>
      <c r="O1037" s="117">
        <v>0</v>
      </c>
      <c r="P1037" s="117">
        <f>O1037*H1037</f>
        <v>0</v>
      </c>
      <c r="Q1037" s="117">
        <v>0</v>
      </c>
      <c r="R1037" s="117">
        <f>Q1037*H1037</f>
        <v>0</v>
      </c>
      <c r="S1037" s="117">
        <v>0</v>
      </c>
      <c r="T1037" s="118">
        <f>S1037*H1037</f>
        <v>0</v>
      </c>
      <c r="AR1037" s="14" t="s">
        <v>134</v>
      </c>
      <c r="AT1037" s="14" t="s">
        <v>120</v>
      </c>
      <c r="AU1037" s="14" t="s">
        <v>78</v>
      </c>
      <c r="AY1037" s="14" t="s">
        <v>119</v>
      </c>
      <c r="BE1037" s="119">
        <f>IF(N1037="základní",J1037,0)</f>
        <v>0</v>
      </c>
      <c r="BF1037" s="119">
        <f>IF(N1037="snížená",J1037,0)</f>
        <v>0</v>
      </c>
      <c r="BG1037" s="119">
        <f>IF(N1037="zákl. přenesená",J1037,0)</f>
        <v>0</v>
      </c>
      <c r="BH1037" s="119">
        <f>IF(N1037="sníž. přenesená",J1037,0)</f>
        <v>0</v>
      </c>
      <c r="BI1037" s="119">
        <f>IF(N1037="nulová",J1037,0)</f>
        <v>0</v>
      </c>
      <c r="BJ1037" s="14" t="s">
        <v>78</v>
      </c>
      <c r="BK1037" s="119">
        <f>ROUND(I1037*H1037,2)</f>
        <v>0</v>
      </c>
      <c r="BL1037" s="14" t="s">
        <v>134</v>
      </c>
      <c r="BM1037" s="14" t="s">
        <v>1403</v>
      </c>
    </row>
    <row r="1038" spans="2:65" s="1" customFormat="1" ht="19.5" x14ac:dyDescent="0.2">
      <c r="B1038" s="25"/>
      <c r="D1038" s="120" t="s">
        <v>142</v>
      </c>
      <c r="F1038" s="121" t="s">
        <v>1330</v>
      </c>
      <c r="L1038" s="25"/>
      <c r="M1038" s="122"/>
      <c r="N1038" s="46"/>
      <c r="O1038" s="46"/>
      <c r="P1038" s="46"/>
      <c r="Q1038" s="46"/>
      <c r="R1038" s="46"/>
      <c r="S1038" s="46"/>
      <c r="T1038" s="47"/>
      <c r="AT1038" s="14" t="s">
        <v>142</v>
      </c>
      <c r="AU1038" s="14" t="s">
        <v>78</v>
      </c>
    </row>
    <row r="1039" spans="2:65" s="10" customFormat="1" x14ac:dyDescent="0.2">
      <c r="B1039" s="123"/>
      <c r="D1039" s="120" t="s">
        <v>165</v>
      </c>
      <c r="E1039" s="124" t="s">
        <v>3</v>
      </c>
      <c r="F1039" s="125" t="s">
        <v>1404</v>
      </c>
      <c r="H1039" s="126">
        <v>2522.87</v>
      </c>
      <c r="L1039" s="123"/>
      <c r="M1039" s="127"/>
      <c r="N1039" s="128"/>
      <c r="O1039" s="128"/>
      <c r="P1039" s="128"/>
      <c r="Q1039" s="128"/>
      <c r="R1039" s="128"/>
      <c r="S1039" s="128"/>
      <c r="T1039" s="129"/>
      <c r="AT1039" s="124" t="s">
        <v>165</v>
      </c>
      <c r="AU1039" s="124" t="s">
        <v>78</v>
      </c>
      <c r="AV1039" s="10" t="s">
        <v>80</v>
      </c>
      <c r="AW1039" s="10" t="s">
        <v>35</v>
      </c>
      <c r="AX1039" s="10" t="s">
        <v>78</v>
      </c>
      <c r="AY1039" s="124" t="s">
        <v>119</v>
      </c>
    </row>
    <row r="1040" spans="2:65" s="11" customFormat="1" x14ac:dyDescent="0.2">
      <c r="B1040" s="130"/>
      <c r="D1040" s="120" t="s">
        <v>165</v>
      </c>
      <c r="E1040" s="131" t="s">
        <v>3</v>
      </c>
      <c r="F1040" s="132" t="s">
        <v>1405</v>
      </c>
      <c r="H1040" s="131" t="s">
        <v>3</v>
      </c>
      <c r="L1040" s="130"/>
      <c r="M1040" s="133"/>
      <c r="N1040" s="134"/>
      <c r="O1040" s="134"/>
      <c r="P1040" s="134"/>
      <c r="Q1040" s="134"/>
      <c r="R1040" s="134"/>
      <c r="S1040" s="134"/>
      <c r="T1040" s="135"/>
      <c r="AT1040" s="131" t="s">
        <v>165</v>
      </c>
      <c r="AU1040" s="131" t="s">
        <v>78</v>
      </c>
      <c r="AV1040" s="11" t="s">
        <v>78</v>
      </c>
      <c r="AW1040" s="11" t="s">
        <v>35</v>
      </c>
      <c r="AX1040" s="11" t="s">
        <v>73</v>
      </c>
      <c r="AY1040" s="131" t="s">
        <v>119</v>
      </c>
    </row>
    <row r="1041" spans="2:65" s="1" customFormat="1" ht="16.5" customHeight="1" x14ac:dyDescent="0.2">
      <c r="B1041" s="109"/>
      <c r="C1041" s="110" t="s">
        <v>1406</v>
      </c>
      <c r="D1041" s="110" t="s">
        <v>120</v>
      </c>
      <c r="E1041" s="111" t="s">
        <v>1407</v>
      </c>
      <c r="F1041" s="112" t="s">
        <v>1408</v>
      </c>
      <c r="G1041" s="113" t="s">
        <v>221</v>
      </c>
      <c r="H1041" s="114">
        <v>32.200000000000003</v>
      </c>
      <c r="I1041" s="115"/>
      <c r="J1041" s="115">
        <f>ROUND(I1041*H1041,2)</f>
        <v>0</v>
      </c>
      <c r="K1041" s="112" t="s">
        <v>3</v>
      </c>
      <c r="L1041" s="25"/>
      <c r="M1041" s="45" t="s">
        <v>3</v>
      </c>
      <c r="N1041" s="116" t="s">
        <v>44</v>
      </c>
      <c r="O1041" s="117">
        <v>0</v>
      </c>
      <c r="P1041" s="117">
        <f>O1041*H1041</f>
        <v>0</v>
      </c>
      <c r="Q1041" s="117">
        <v>0</v>
      </c>
      <c r="R1041" s="117">
        <f>Q1041*H1041</f>
        <v>0</v>
      </c>
      <c r="S1041" s="117">
        <v>0</v>
      </c>
      <c r="T1041" s="118">
        <f>S1041*H1041</f>
        <v>0</v>
      </c>
      <c r="AR1041" s="14" t="s">
        <v>134</v>
      </c>
      <c r="AT1041" s="14" t="s">
        <v>120</v>
      </c>
      <c r="AU1041" s="14" t="s">
        <v>78</v>
      </c>
      <c r="AY1041" s="14" t="s">
        <v>119</v>
      </c>
      <c r="BE1041" s="119">
        <f>IF(N1041="základní",J1041,0)</f>
        <v>0</v>
      </c>
      <c r="BF1041" s="119">
        <f>IF(N1041="snížená",J1041,0)</f>
        <v>0</v>
      </c>
      <c r="BG1041" s="119">
        <f>IF(N1041="zákl. přenesená",J1041,0)</f>
        <v>0</v>
      </c>
      <c r="BH1041" s="119">
        <f>IF(N1041="sníž. přenesená",J1041,0)</f>
        <v>0</v>
      </c>
      <c r="BI1041" s="119">
        <f>IF(N1041="nulová",J1041,0)</f>
        <v>0</v>
      </c>
      <c r="BJ1041" s="14" t="s">
        <v>78</v>
      </c>
      <c r="BK1041" s="119">
        <f>ROUND(I1041*H1041,2)</f>
        <v>0</v>
      </c>
      <c r="BL1041" s="14" t="s">
        <v>134</v>
      </c>
      <c r="BM1041" s="14" t="s">
        <v>1409</v>
      </c>
    </row>
    <row r="1042" spans="2:65" s="10" customFormat="1" x14ac:dyDescent="0.2">
      <c r="B1042" s="123"/>
      <c r="D1042" s="120" t="s">
        <v>165</v>
      </c>
      <c r="E1042" s="124" t="s">
        <v>3</v>
      </c>
      <c r="F1042" s="125" t="s">
        <v>1358</v>
      </c>
      <c r="H1042" s="126">
        <v>32.200000000000003</v>
      </c>
      <c r="L1042" s="123"/>
      <c r="M1042" s="127"/>
      <c r="N1042" s="128"/>
      <c r="O1042" s="128"/>
      <c r="P1042" s="128"/>
      <c r="Q1042" s="128"/>
      <c r="R1042" s="128"/>
      <c r="S1042" s="128"/>
      <c r="T1042" s="129"/>
      <c r="AT1042" s="124" t="s">
        <v>165</v>
      </c>
      <c r="AU1042" s="124" t="s">
        <v>78</v>
      </c>
      <c r="AV1042" s="10" t="s">
        <v>80</v>
      </c>
      <c r="AW1042" s="10" t="s">
        <v>35</v>
      </c>
      <c r="AX1042" s="10" t="s">
        <v>78</v>
      </c>
      <c r="AY1042" s="124" t="s">
        <v>119</v>
      </c>
    </row>
    <row r="1043" spans="2:65" s="11" customFormat="1" x14ac:dyDescent="0.2">
      <c r="B1043" s="130"/>
      <c r="D1043" s="120" t="s">
        <v>165</v>
      </c>
      <c r="E1043" s="131" t="s">
        <v>3</v>
      </c>
      <c r="F1043" s="132" t="s">
        <v>1399</v>
      </c>
      <c r="H1043" s="131" t="s">
        <v>3</v>
      </c>
      <c r="L1043" s="130"/>
      <c r="M1043" s="145"/>
      <c r="N1043" s="146"/>
      <c r="O1043" s="146"/>
      <c r="P1043" s="146"/>
      <c r="Q1043" s="146"/>
      <c r="R1043" s="146"/>
      <c r="S1043" s="146"/>
      <c r="T1043" s="147"/>
      <c r="AT1043" s="131" t="s">
        <v>165</v>
      </c>
      <c r="AU1043" s="131" t="s">
        <v>78</v>
      </c>
      <c r="AV1043" s="11" t="s">
        <v>78</v>
      </c>
      <c r="AW1043" s="11" t="s">
        <v>35</v>
      </c>
      <c r="AX1043" s="11" t="s">
        <v>73</v>
      </c>
      <c r="AY1043" s="131" t="s">
        <v>119</v>
      </c>
    </row>
    <row r="1044" spans="2:65" s="1" customFormat="1" ht="6.95" customHeight="1" x14ac:dyDescent="0.2">
      <c r="B1044" s="35"/>
      <c r="C1044" s="36"/>
      <c r="D1044" s="36"/>
      <c r="E1044" s="36"/>
      <c r="F1044" s="36"/>
      <c r="G1044" s="36"/>
      <c r="H1044" s="36"/>
      <c r="I1044" s="36"/>
      <c r="J1044" s="36"/>
      <c r="K1044" s="36"/>
      <c r="L1044" s="25"/>
    </row>
  </sheetData>
  <autoFilter ref="C95:K1043" xr:uid="{00000000-0009-0000-0000-000001000000}"/>
  <mergeCells count="6">
    <mergeCell ref="E88:H88"/>
    <mergeCell ref="L2:V2"/>
    <mergeCell ref="E7:H7"/>
    <mergeCell ref="E16:H16"/>
    <mergeCell ref="E25:H25"/>
    <mergeCell ref="E46:H46"/>
  </mergeCells>
  <pageMargins left="0.39370078740157483" right="0.39370078740157483" top="0.39370078740157483" bottom="0.39370078740157483" header="0" footer="0"/>
  <pageSetup paperSize="9" scale="88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tabSelected="1" zoomScaleNormal="100" workbookViewId="0"/>
  </sheetViews>
  <sheetFormatPr defaultRowHeight="11.25" x14ac:dyDescent="0.2"/>
  <cols>
    <col min="1" max="1" width="8.33203125" style="148" customWidth="1"/>
    <col min="2" max="2" width="1.6640625" style="148" customWidth="1"/>
    <col min="3" max="4" width="5" style="148" customWidth="1"/>
    <col min="5" max="5" width="11.6640625" style="148" customWidth="1"/>
    <col min="6" max="6" width="9.1640625" style="148" customWidth="1"/>
    <col min="7" max="7" width="5" style="148" customWidth="1"/>
    <col min="8" max="8" width="77.83203125" style="148" customWidth="1"/>
    <col min="9" max="10" width="20" style="148" customWidth="1"/>
    <col min="11" max="11" width="1.6640625" style="148" customWidth="1"/>
  </cols>
  <sheetData>
    <row r="1" spans="2:11" ht="37.5" customHeight="1" x14ac:dyDescent="0.2"/>
    <row r="2" spans="2:11" ht="7.5" customHeight="1" x14ac:dyDescent="0.2">
      <c r="B2" s="149"/>
      <c r="C2" s="150"/>
      <c r="D2" s="150"/>
      <c r="E2" s="150"/>
      <c r="F2" s="150"/>
      <c r="G2" s="150"/>
      <c r="H2" s="150"/>
      <c r="I2" s="150"/>
      <c r="J2" s="150"/>
      <c r="K2" s="151"/>
    </row>
    <row r="3" spans="2:11" s="12" customFormat="1" ht="45" customHeight="1" x14ac:dyDescent="0.2">
      <c r="B3" s="152"/>
      <c r="C3" s="418" t="s">
        <v>1410</v>
      </c>
      <c r="D3" s="418"/>
      <c r="E3" s="418"/>
      <c r="F3" s="418"/>
      <c r="G3" s="418"/>
      <c r="H3" s="418"/>
      <c r="I3" s="418"/>
      <c r="J3" s="418"/>
      <c r="K3" s="153"/>
    </row>
    <row r="4" spans="2:11" ht="25.5" customHeight="1" x14ac:dyDescent="0.3">
      <c r="B4" s="154"/>
      <c r="C4" s="421" t="s">
        <v>1411</v>
      </c>
      <c r="D4" s="421"/>
      <c r="E4" s="421"/>
      <c r="F4" s="421"/>
      <c r="G4" s="421"/>
      <c r="H4" s="421"/>
      <c r="I4" s="421"/>
      <c r="J4" s="421"/>
      <c r="K4" s="155"/>
    </row>
    <row r="5" spans="2:11" ht="5.25" customHeight="1" x14ac:dyDescent="0.2">
      <c r="B5" s="154"/>
      <c r="C5" s="156"/>
      <c r="D5" s="156"/>
      <c r="E5" s="156"/>
      <c r="F5" s="156"/>
      <c r="G5" s="156"/>
      <c r="H5" s="156"/>
      <c r="I5" s="156"/>
      <c r="J5" s="156"/>
      <c r="K5" s="155"/>
    </row>
    <row r="6" spans="2:11" ht="15" customHeight="1" x14ac:dyDescent="0.2">
      <c r="B6" s="154"/>
      <c r="C6" s="419" t="s">
        <v>1412</v>
      </c>
      <c r="D6" s="419"/>
      <c r="E6" s="419"/>
      <c r="F6" s="419"/>
      <c r="G6" s="419"/>
      <c r="H6" s="419"/>
      <c r="I6" s="419"/>
      <c r="J6" s="419"/>
      <c r="K6" s="155"/>
    </row>
    <row r="7" spans="2:11" ht="15" customHeight="1" x14ac:dyDescent="0.2">
      <c r="B7" s="158"/>
      <c r="C7" s="419" t="s">
        <v>1413</v>
      </c>
      <c r="D7" s="419"/>
      <c r="E7" s="419"/>
      <c r="F7" s="419"/>
      <c r="G7" s="419"/>
      <c r="H7" s="419"/>
      <c r="I7" s="419"/>
      <c r="J7" s="419"/>
      <c r="K7" s="155"/>
    </row>
    <row r="8" spans="2:11" ht="12.75" customHeight="1" x14ac:dyDescent="0.2">
      <c r="B8" s="158"/>
      <c r="C8" s="157"/>
      <c r="D8" s="157"/>
      <c r="E8" s="157"/>
      <c r="F8" s="157"/>
      <c r="G8" s="157"/>
      <c r="H8" s="157"/>
      <c r="I8" s="157"/>
      <c r="J8" s="157"/>
      <c r="K8" s="155"/>
    </row>
    <row r="9" spans="2:11" ht="15" customHeight="1" x14ac:dyDescent="0.2">
      <c r="B9" s="158"/>
      <c r="C9" s="419" t="s">
        <v>1414</v>
      </c>
      <c r="D9" s="419"/>
      <c r="E9" s="419"/>
      <c r="F9" s="419"/>
      <c r="G9" s="419"/>
      <c r="H9" s="419"/>
      <c r="I9" s="419"/>
      <c r="J9" s="419"/>
      <c r="K9" s="155"/>
    </row>
    <row r="10" spans="2:11" ht="15" customHeight="1" x14ac:dyDescent="0.2">
      <c r="B10" s="158"/>
      <c r="C10" s="157"/>
      <c r="D10" s="419" t="s">
        <v>1415</v>
      </c>
      <c r="E10" s="419"/>
      <c r="F10" s="419"/>
      <c r="G10" s="419"/>
      <c r="H10" s="419"/>
      <c r="I10" s="419"/>
      <c r="J10" s="419"/>
      <c r="K10" s="155"/>
    </row>
    <row r="11" spans="2:11" ht="15" customHeight="1" x14ac:dyDescent="0.2">
      <c r="B11" s="158"/>
      <c r="C11" s="159"/>
      <c r="D11" s="419" t="s">
        <v>1416</v>
      </c>
      <c r="E11" s="419"/>
      <c r="F11" s="419"/>
      <c r="G11" s="419"/>
      <c r="H11" s="419"/>
      <c r="I11" s="419"/>
      <c r="J11" s="419"/>
      <c r="K11" s="155"/>
    </row>
    <row r="12" spans="2:11" ht="15" customHeight="1" x14ac:dyDescent="0.2">
      <c r="B12" s="158"/>
      <c r="C12" s="159"/>
      <c r="D12" s="157"/>
      <c r="E12" s="157"/>
      <c r="F12" s="157"/>
      <c r="G12" s="157"/>
      <c r="H12" s="157"/>
      <c r="I12" s="157"/>
      <c r="J12" s="157"/>
      <c r="K12" s="155"/>
    </row>
    <row r="13" spans="2:11" ht="15" customHeight="1" x14ac:dyDescent="0.2">
      <c r="B13" s="158"/>
      <c r="C13" s="159"/>
      <c r="D13" s="160" t="s">
        <v>1417</v>
      </c>
      <c r="E13" s="157"/>
      <c r="F13" s="157"/>
      <c r="G13" s="157"/>
      <c r="H13" s="157"/>
      <c r="I13" s="157"/>
      <c r="J13" s="157"/>
      <c r="K13" s="155"/>
    </row>
    <row r="14" spans="2:11" ht="12.75" customHeight="1" x14ac:dyDescent="0.2">
      <c r="B14" s="158"/>
      <c r="C14" s="159"/>
      <c r="D14" s="159"/>
      <c r="E14" s="159"/>
      <c r="F14" s="159"/>
      <c r="G14" s="159"/>
      <c r="H14" s="159"/>
      <c r="I14" s="159"/>
      <c r="J14" s="159"/>
      <c r="K14" s="155"/>
    </row>
    <row r="15" spans="2:11" ht="15" customHeight="1" x14ac:dyDescent="0.2">
      <c r="B15" s="158"/>
      <c r="C15" s="159"/>
      <c r="D15" s="419" t="s">
        <v>1418</v>
      </c>
      <c r="E15" s="419"/>
      <c r="F15" s="419"/>
      <c r="G15" s="419"/>
      <c r="H15" s="419"/>
      <c r="I15" s="419"/>
      <c r="J15" s="419"/>
      <c r="K15" s="155"/>
    </row>
    <row r="16" spans="2:11" ht="15" customHeight="1" x14ac:dyDescent="0.2">
      <c r="B16" s="158"/>
      <c r="C16" s="159"/>
      <c r="D16" s="419" t="s">
        <v>1419</v>
      </c>
      <c r="E16" s="419"/>
      <c r="F16" s="419"/>
      <c r="G16" s="419"/>
      <c r="H16" s="419"/>
      <c r="I16" s="419"/>
      <c r="J16" s="419"/>
      <c r="K16" s="155"/>
    </row>
    <row r="17" spans="2:11" ht="15" customHeight="1" x14ac:dyDescent="0.2">
      <c r="B17" s="158"/>
      <c r="C17" s="159"/>
      <c r="D17" s="419" t="s">
        <v>1420</v>
      </c>
      <c r="E17" s="419"/>
      <c r="F17" s="419"/>
      <c r="G17" s="419"/>
      <c r="H17" s="419"/>
      <c r="I17" s="419"/>
      <c r="J17" s="419"/>
      <c r="K17" s="155"/>
    </row>
    <row r="18" spans="2:11" ht="15" customHeight="1" x14ac:dyDescent="0.2">
      <c r="B18" s="158"/>
      <c r="C18" s="159"/>
      <c r="D18" s="159"/>
      <c r="E18" s="161" t="s">
        <v>77</v>
      </c>
      <c r="F18" s="419" t="s">
        <v>1421</v>
      </c>
      <c r="G18" s="419"/>
      <c r="H18" s="419"/>
      <c r="I18" s="419"/>
      <c r="J18" s="419"/>
      <c r="K18" s="155"/>
    </row>
    <row r="19" spans="2:11" ht="15" customHeight="1" x14ac:dyDescent="0.2">
      <c r="B19" s="158"/>
      <c r="C19" s="159"/>
      <c r="D19" s="159"/>
      <c r="E19" s="161" t="s">
        <v>1422</v>
      </c>
      <c r="F19" s="419" t="s">
        <v>1423</v>
      </c>
      <c r="G19" s="419"/>
      <c r="H19" s="419"/>
      <c r="I19" s="419"/>
      <c r="J19" s="419"/>
      <c r="K19" s="155"/>
    </row>
    <row r="20" spans="2:11" ht="15" customHeight="1" x14ac:dyDescent="0.2">
      <c r="B20" s="158"/>
      <c r="C20" s="159"/>
      <c r="D20" s="159"/>
      <c r="E20" s="161" t="s">
        <v>1424</v>
      </c>
      <c r="F20" s="419" t="s">
        <v>1425</v>
      </c>
      <c r="G20" s="419"/>
      <c r="H20" s="419"/>
      <c r="I20" s="419"/>
      <c r="J20" s="419"/>
      <c r="K20" s="155"/>
    </row>
    <row r="21" spans="2:11" ht="15" customHeight="1" x14ac:dyDescent="0.2">
      <c r="B21" s="158"/>
      <c r="C21" s="159"/>
      <c r="D21" s="159"/>
      <c r="E21" s="161" t="s">
        <v>1426</v>
      </c>
      <c r="F21" s="419" t="s">
        <v>1427</v>
      </c>
      <c r="G21" s="419"/>
      <c r="H21" s="419"/>
      <c r="I21" s="419"/>
      <c r="J21" s="419"/>
      <c r="K21" s="155"/>
    </row>
    <row r="22" spans="2:11" ht="15" customHeight="1" x14ac:dyDescent="0.2">
      <c r="B22" s="158"/>
      <c r="C22" s="159"/>
      <c r="D22" s="159"/>
      <c r="E22" s="161" t="s">
        <v>1428</v>
      </c>
      <c r="F22" s="419" t="s">
        <v>1429</v>
      </c>
      <c r="G22" s="419"/>
      <c r="H22" s="419"/>
      <c r="I22" s="419"/>
      <c r="J22" s="419"/>
      <c r="K22" s="155"/>
    </row>
    <row r="23" spans="2:11" ht="15" customHeight="1" x14ac:dyDescent="0.2">
      <c r="B23" s="158"/>
      <c r="C23" s="159"/>
      <c r="D23" s="159"/>
      <c r="E23" s="161" t="s">
        <v>1430</v>
      </c>
      <c r="F23" s="419" t="s">
        <v>1431</v>
      </c>
      <c r="G23" s="419"/>
      <c r="H23" s="419"/>
      <c r="I23" s="419"/>
      <c r="J23" s="419"/>
      <c r="K23" s="155"/>
    </row>
    <row r="24" spans="2:11" ht="12.75" customHeight="1" x14ac:dyDescent="0.2">
      <c r="B24" s="158"/>
      <c r="C24" s="159"/>
      <c r="D24" s="159"/>
      <c r="E24" s="159"/>
      <c r="F24" s="159"/>
      <c r="G24" s="159"/>
      <c r="H24" s="159"/>
      <c r="I24" s="159"/>
      <c r="J24" s="159"/>
      <c r="K24" s="155"/>
    </row>
    <row r="25" spans="2:11" ht="15" customHeight="1" x14ac:dyDescent="0.2">
      <c r="B25" s="158"/>
      <c r="C25" s="419" t="s">
        <v>1432</v>
      </c>
      <c r="D25" s="419"/>
      <c r="E25" s="419"/>
      <c r="F25" s="419"/>
      <c r="G25" s="419"/>
      <c r="H25" s="419"/>
      <c r="I25" s="419"/>
      <c r="J25" s="419"/>
      <c r="K25" s="155"/>
    </row>
    <row r="26" spans="2:11" ht="15" customHeight="1" x14ac:dyDescent="0.2">
      <c r="B26" s="158"/>
      <c r="C26" s="419" t="s">
        <v>1433</v>
      </c>
      <c r="D26" s="419"/>
      <c r="E26" s="419"/>
      <c r="F26" s="419"/>
      <c r="G26" s="419"/>
      <c r="H26" s="419"/>
      <c r="I26" s="419"/>
      <c r="J26" s="419"/>
      <c r="K26" s="155"/>
    </row>
    <row r="27" spans="2:11" ht="15" customHeight="1" x14ac:dyDescent="0.2">
      <c r="B27" s="158"/>
      <c r="C27" s="157"/>
      <c r="D27" s="419" t="s">
        <v>1434</v>
      </c>
      <c r="E27" s="419"/>
      <c r="F27" s="419"/>
      <c r="G27" s="419"/>
      <c r="H27" s="419"/>
      <c r="I27" s="419"/>
      <c r="J27" s="419"/>
      <c r="K27" s="155"/>
    </row>
    <row r="28" spans="2:11" ht="15" customHeight="1" x14ac:dyDescent="0.2">
      <c r="B28" s="158"/>
      <c r="C28" s="159"/>
      <c r="D28" s="419" t="s">
        <v>1435</v>
      </c>
      <c r="E28" s="419"/>
      <c r="F28" s="419"/>
      <c r="G28" s="419"/>
      <c r="H28" s="419"/>
      <c r="I28" s="419"/>
      <c r="J28" s="419"/>
      <c r="K28" s="155"/>
    </row>
    <row r="29" spans="2:11" ht="12.75" customHeight="1" x14ac:dyDescent="0.2">
      <c r="B29" s="158"/>
      <c r="C29" s="159"/>
      <c r="D29" s="159"/>
      <c r="E29" s="159"/>
      <c r="F29" s="159"/>
      <c r="G29" s="159"/>
      <c r="H29" s="159"/>
      <c r="I29" s="159"/>
      <c r="J29" s="159"/>
      <c r="K29" s="155"/>
    </row>
    <row r="30" spans="2:11" ht="15" customHeight="1" x14ac:dyDescent="0.2">
      <c r="B30" s="158"/>
      <c r="C30" s="159"/>
      <c r="D30" s="419" t="s">
        <v>1436</v>
      </c>
      <c r="E30" s="419"/>
      <c r="F30" s="419"/>
      <c r="G30" s="419"/>
      <c r="H30" s="419"/>
      <c r="I30" s="419"/>
      <c r="J30" s="419"/>
      <c r="K30" s="155"/>
    </row>
    <row r="31" spans="2:11" ht="15" customHeight="1" x14ac:dyDescent="0.2">
      <c r="B31" s="158"/>
      <c r="C31" s="159"/>
      <c r="D31" s="419" t="s">
        <v>1437</v>
      </c>
      <c r="E31" s="419"/>
      <c r="F31" s="419"/>
      <c r="G31" s="419"/>
      <c r="H31" s="419"/>
      <c r="I31" s="419"/>
      <c r="J31" s="419"/>
      <c r="K31" s="155"/>
    </row>
    <row r="32" spans="2:11" ht="12.75" customHeight="1" x14ac:dyDescent="0.2">
      <c r="B32" s="158"/>
      <c r="C32" s="159"/>
      <c r="D32" s="159"/>
      <c r="E32" s="159"/>
      <c r="F32" s="159"/>
      <c r="G32" s="159"/>
      <c r="H32" s="159"/>
      <c r="I32" s="159"/>
      <c r="J32" s="159"/>
      <c r="K32" s="155"/>
    </row>
    <row r="33" spans="2:11" ht="15" customHeight="1" x14ac:dyDescent="0.2">
      <c r="B33" s="158"/>
      <c r="C33" s="159"/>
      <c r="D33" s="419" t="s">
        <v>1438</v>
      </c>
      <c r="E33" s="419"/>
      <c r="F33" s="419"/>
      <c r="G33" s="419"/>
      <c r="H33" s="419"/>
      <c r="I33" s="419"/>
      <c r="J33" s="419"/>
      <c r="K33" s="155"/>
    </row>
    <row r="34" spans="2:11" ht="15" customHeight="1" x14ac:dyDescent="0.2">
      <c r="B34" s="158"/>
      <c r="C34" s="159"/>
      <c r="D34" s="419" t="s">
        <v>1439</v>
      </c>
      <c r="E34" s="419"/>
      <c r="F34" s="419"/>
      <c r="G34" s="419"/>
      <c r="H34" s="419"/>
      <c r="I34" s="419"/>
      <c r="J34" s="419"/>
      <c r="K34" s="155"/>
    </row>
    <row r="35" spans="2:11" ht="15" customHeight="1" x14ac:dyDescent="0.2">
      <c r="B35" s="158"/>
      <c r="C35" s="159"/>
      <c r="D35" s="419" t="s">
        <v>1440</v>
      </c>
      <c r="E35" s="419"/>
      <c r="F35" s="419"/>
      <c r="G35" s="419"/>
      <c r="H35" s="419"/>
      <c r="I35" s="419"/>
      <c r="J35" s="419"/>
      <c r="K35" s="155"/>
    </row>
    <row r="36" spans="2:11" ht="15" customHeight="1" x14ac:dyDescent="0.2">
      <c r="B36" s="158"/>
      <c r="C36" s="159"/>
      <c r="D36" s="157"/>
      <c r="E36" s="160" t="s">
        <v>105</v>
      </c>
      <c r="F36" s="157"/>
      <c r="G36" s="419" t="s">
        <v>1441</v>
      </c>
      <c r="H36" s="419"/>
      <c r="I36" s="419"/>
      <c r="J36" s="419"/>
      <c r="K36" s="155"/>
    </row>
    <row r="37" spans="2:11" ht="30.75" customHeight="1" x14ac:dyDescent="0.2">
      <c r="B37" s="158"/>
      <c r="C37" s="159"/>
      <c r="D37" s="157"/>
      <c r="E37" s="160" t="s">
        <v>1442</v>
      </c>
      <c r="F37" s="157"/>
      <c r="G37" s="419" t="s">
        <v>1443</v>
      </c>
      <c r="H37" s="419"/>
      <c r="I37" s="419"/>
      <c r="J37" s="419"/>
      <c r="K37" s="155"/>
    </row>
    <row r="38" spans="2:11" ht="15" customHeight="1" x14ac:dyDescent="0.2">
      <c r="B38" s="158"/>
      <c r="C38" s="159"/>
      <c r="D38" s="157"/>
      <c r="E38" s="160" t="s">
        <v>54</v>
      </c>
      <c r="F38" s="157"/>
      <c r="G38" s="419" t="s">
        <v>1444</v>
      </c>
      <c r="H38" s="419"/>
      <c r="I38" s="419"/>
      <c r="J38" s="419"/>
      <c r="K38" s="155"/>
    </row>
    <row r="39" spans="2:11" ht="15" customHeight="1" x14ac:dyDescent="0.2">
      <c r="B39" s="158"/>
      <c r="C39" s="159"/>
      <c r="D39" s="157"/>
      <c r="E39" s="160" t="s">
        <v>55</v>
      </c>
      <c r="F39" s="157"/>
      <c r="G39" s="419" t="s">
        <v>1445</v>
      </c>
      <c r="H39" s="419"/>
      <c r="I39" s="419"/>
      <c r="J39" s="419"/>
      <c r="K39" s="155"/>
    </row>
    <row r="40" spans="2:11" ht="15" customHeight="1" x14ac:dyDescent="0.2">
      <c r="B40" s="158"/>
      <c r="C40" s="159"/>
      <c r="D40" s="157"/>
      <c r="E40" s="160" t="s">
        <v>106</v>
      </c>
      <c r="F40" s="157"/>
      <c r="G40" s="419" t="s">
        <v>1446</v>
      </c>
      <c r="H40" s="419"/>
      <c r="I40" s="419"/>
      <c r="J40" s="419"/>
      <c r="K40" s="155"/>
    </row>
    <row r="41" spans="2:11" ht="15" customHeight="1" x14ac:dyDescent="0.2">
      <c r="B41" s="158"/>
      <c r="C41" s="159"/>
      <c r="D41" s="157"/>
      <c r="E41" s="160" t="s">
        <v>107</v>
      </c>
      <c r="F41" s="157"/>
      <c r="G41" s="419" t="s">
        <v>1447</v>
      </c>
      <c r="H41" s="419"/>
      <c r="I41" s="419"/>
      <c r="J41" s="419"/>
      <c r="K41" s="155"/>
    </row>
    <row r="42" spans="2:11" ht="15" customHeight="1" x14ac:dyDescent="0.2">
      <c r="B42" s="158"/>
      <c r="C42" s="159"/>
      <c r="D42" s="157"/>
      <c r="E42" s="160" t="s">
        <v>1448</v>
      </c>
      <c r="F42" s="157"/>
      <c r="G42" s="419" t="s">
        <v>1449</v>
      </c>
      <c r="H42" s="419"/>
      <c r="I42" s="419"/>
      <c r="J42" s="419"/>
      <c r="K42" s="155"/>
    </row>
    <row r="43" spans="2:11" ht="15" customHeight="1" x14ac:dyDescent="0.2">
      <c r="B43" s="158"/>
      <c r="C43" s="159"/>
      <c r="D43" s="157"/>
      <c r="E43" s="160"/>
      <c r="F43" s="157"/>
      <c r="G43" s="419" t="s">
        <v>1450</v>
      </c>
      <c r="H43" s="419"/>
      <c r="I43" s="419"/>
      <c r="J43" s="419"/>
      <c r="K43" s="155"/>
    </row>
    <row r="44" spans="2:11" ht="15" customHeight="1" x14ac:dyDescent="0.2">
      <c r="B44" s="158"/>
      <c r="C44" s="159"/>
      <c r="D44" s="157"/>
      <c r="E44" s="160" t="s">
        <v>1451</v>
      </c>
      <c r="F44" s="157"/>
      <c r="G44" s="419" t="s">
        <v>1452</v>
      </c>
      <c r="H44" s="419"/>
      <c r="I44" s="419"/>
      <c r="J44" s="419"/>
      <c r="K44" s="155"/>
    </row>
    <row r="45" spans="2:11" ht="15" customHeight="1" x14ac:dyDescent="0.2">
      <c r="B45" s="158"/>
      <c r="C45" s="159"/>
      <c r="D45" s="157"/>
      <c r="E45" s="160" t="s">
        <v>109</v>
      </c>
      <c r="F45" s="157"/>
      <c r="G45" s="419" t="s">
        <v>1453</v>
      </c>
      <c r="H45" s="419"/>
      <c r="I45" s="419"/>
      <c r="J45" s="419"/>
      <c r="K45" s="155"/>
    </row>
    <row r="46" spans="2:11" ht="12.75" customHeight="1" x14ac:dyDescent="0.2">
      <c r="B46" s="158"/>
      <c r="C46" s="159"/>
      <c r="D46" s="157"/>
      <c r="E46" s="157"/>
      <c r="F46" s="157"/>
      <c r="G46" s="157"/>
      <c r="H46" s="157"/>
      <c r="I46" s="157"/>
      <c r="J46" s="157"/>
      <c r="K46" s="155"/>
    </row>
    <row r="47" spans="2:11" ht="15" customHeight="1" x14ac:dyDescent="0.2">
      <c r="B47" s="158"/>
      <c r="C47" s="159"/>
      <c r="D47" s="419" t="s">
        <v>1454</v>
      </c>
      <c r="E47" s="419"/>
      <c r="F47" s="419"/>
      <c r="G47" s="419"/>
      <c r="H47" s="419"/>
      <c r="I47" s="419"/>
      <c r="J47" s="419"/>
      <c r="K47" s="155"/>
    </row>
    <row r="48" spans="2:11" ht="15" customHeight="1" x14ac:dyDescent="0.2">
      <c r="B48" s="158"/>
      <c r="C48" s="159"/>
      <c r="D48" s="159"/>
      <c r="E48" s="419" t="s">
        <v>1455</v>
      </c>
      <c r="F48" s="419"/>
      <c r="G48" s="419"/>
      <c r="H48" s="419"/>
      <c r="I48" s="419"/>
      <c r="J48" s="419"/>
      <c r="K48" s="155"/>
    </row>
    <row r="49" spans="2:11" ht="15" customHeight="1" x14ac:dyDescent="0.2">
      <c r="B49" s="158"/>
      <c r="C49" s="159"/>
      <c r="D49" s="159"/>
      <c r="E49" s="419" t="s">
        <v>1456</v>
      </c>
      <c r="F49" s="419"/>
      <c r="G49" s="419"/>
      <c r="H49" s="419"/>
      <c r="I49" s="419"/>
      <c r="J49" s="419"/>
      <c r="K49" s="155"/>
    </row>
    <row r="50" spans="2:11" ht="15" customHeight="1" x14ac:dyDescent="0.2">
      <c r="B50" s="158"/>
      <c r="C50" s="159"/>
      <c r="D50" s="159"/>
      <c r="E50" s="419" t="s">
        <v>1457</v>
      </c>
      <c r="F50" s="419"/>
      <c r="G50" s="419"/>
      <c r="H50" s="419"/>
      <c r="I50" s="419"/>
      <c r="J50" s="419"/>
      <c r="K50" s="155"/>
    </row>
    <row r="51" spans="2:11" ht="15" customHeight="1" x14ac:dyDescent="0.2">
      <c r="B51" s="158"/>
      <c r="C51" s="159"/>
      <c r="D51" s="419" t="s">
        <v>1458</v>
      </c>
      <c r="E51" s="419"/>
      <c r="F51" s="419"/>
      <c r="G51" s="419"/>
      <c r="H51" s="419"/>
      <c r="I51" s="419"/>
      <c r="J51" s="419"/>
      <c r="K51" s="155"/>
    </row>
    <row r="52" spans="2:11" ht="25.5" customHeight="1" x14ac:dyDescent="0.3">
      <c r="B52" s="154"/>
      <c r="C52" s="421" t="s">
        <v>1459</v>
      </c>
      <c r="D52" s="421"/>
      <c r="E52" s="421"/>
      <c r="F52" s="421"/>
      <c r="G52" s="421"/>
      <c r="H52" s="421"/>
      <c r="I52" s="421"/>
      <c r="J52" s="421"/>
      <c r="K52" s="155"/>
    </row>
    <row r="53" spans="2:11" ht="5.25" customHeight="1" x14ac:dyDescent="0.2">
      <c r="B53" s="154"/>
      <c r="C53" s="156"/>
      <c r="D53" s="156"/>
      <c r="E53" s="156"/>
      <c r="F53" s="156"/>
      <c r="G53" s="156"/>
      <c r="H53" s="156"/>
      <c r="I53" s="156"/>
      <c r="J53" s="156"/>
      <c r="K53" s="155"/>
    </row>
    <row r="54" spans="2:11" ht="15" customHeight="1" x14ac:dyDescent="0.2">
      <c r="B54" s="154"/>
      <c r="C54" s="419" t="s">
        <v>1460</v>
      </c>
      <c r="D54" s="419"/>
      <c r="E54" s="419"/>
      <c r="F54" s="419"/>
      <c r="G54" s="419"/>
      <c r="H54" s="419"/>
      <c r="I54" s="419"/>
      <c r="J54" s="419"/>
      <c r="K54" s="155"/>
    </row>
    <row r="55" spans="2:11" ht="15" customHeight="1" x14ac:dyDescent="0.2">
      <c r="B55" s="154"/>
      <c r="C55" s="419" t="s">
        <v>1461</v>
      </c>
      <c r="D55" s="419"/>
      <c r="E55" s="419"/>
      <c r="F55" s="419"/>
      <c r="G55" s="419"/>
      <c r="H55" s="419"/>
      <c r="I55" s="419"/>
      <c r="J55" s="419"/>
      <c r="K55" s="155"/>
    </row>
    <row r="56" spans="2:11" ht="12.75" customHeight="1" x14ac:dyDescent="0.2">
      <c r="B56" s="154"/>
      <c r="C56" s="157"/>
      <c r="D56" s="157"/>
      <c r="E56" s="157"/>
      <c r="F56" s="157"/>
      <c r="G56" s="157"/>
      <c r="H56" s="157"/>
      <c r="I56" s="157"/>
      <c r="J56" s="157"/>
      <c r="K56" s="155"/>
    </row>
    <row r="57" spans="2:11" ht="15" customHeight="1" x14ac:dyDescent="0.2">
      <c r="B57" s="154"/>
      <c r="C57" s="419" t="s">
        <v>1462</v>
      </c>
      <c r="D57" s="419"/>
      <c r="E57" s="419"/>
      <c r="F57" s="419"/>
      <c r="G57" s="419"/>
      <c r="H57" s="419"/>
      <c r="I57" s="419"/>
      <c r="J57" s="419"/>
      <c r="K57" s="155"/>
    </row>
    <row r="58" spans="2:11" ht="15" customHeight="1" x14ac:dyDescent="0.2">
      <c r="B58" s="154"/>
      <c r="C58" s="159"/>
      <c r="D58" s="419" t="s">
        <v>1463</v>
      </c>
      <c r="E58" s="419"/>
      <c r="F58" s="419"/>
      <c r="G58" s="419"/>
      <c r="H58" s="419"/>
      <c r="I58" s="419"/>
      <c r="J58" s="419"/>
      <c r="K58" s="155"/>
    </row>
    <row r="59" spans="2:11" ht="15" customHeight="1" x14ac:dyDescent="0.2">
      <c r="B59" s="154"/>
      <c r="C59" s="159"/>
      <c r="D59" s="419" t="s">
        <v>1464</v>
      </c>
      <c r="E59" s="419"/>
      <c r="F59" s="419"/>
      <c r="G59" s="419"/>
      <c r="H59" s="419"/>
      <c r="I59" s="419"/>
      <c r="J59" s="419"/>
      <c r="K59" s="155"/>
    </row>
    <row r="60" spans="2:11" ht="15" customHeight="1" x14ac:dyDescent="0.2">
      <c r="B60" s="154"/>
      <c r="C60" s="159"/>
      <c r="D60" s="419" t="s">
        <v>1465</v>
      </c>
      <c r="E60" s="419"/>
      <c r="F60" s="419"/>
      <c r="G60" s="419"/>
      <c r="H60" s="419"/>
      <c r="I60" s="419"/>
      <c r="J60" s="419"/>
      <c r="K60" s="155"/>
    </row>
    <row r="61" spans="2:11" ht="15" customHeight="1" x14ac:dyDescent="0.2">
      <c r="B61" s="154"/>
      <c r="C61" s="159"/>
      <c r="D61" s="419" t="s">
        <v>1466</v>
      </c>
      <c r="E61" s="419"/>
      <c r="F61" s="419"/>
      <c r="G61" s="419"/>
      <c r="H61" s="419"/>
      <c r="I61" s="419"/>
      <c r="J61" s="419"/>
      <c r="K61" s="155"/>
    </row>
    <row r="62" spans="2:11" ht="15" customHeight="1" x14ac:dyDescent="0.2">
      <c r="B62" s="154"/>
      <c r="C62" s="159"/>
      <c r="D62" s="422" t="s">
        <v>1467</v>
      </c>
      <c r="E62" s="422"/>
      <c r="F62" s="422"/>
      <c r="G62" s="422"/>
      <c r="H62" s="422"/>
      <c r="I62" s="422"/>
      <c r="J62" s="422"/>
      <c r="K62" s="155"/>
    </row>
    <row r="63" spans="2:11" ht="15" customHeight="1" x14ac:dyDescent="0.2">
      <c r="B63" s="154"/>
      <c r="C63" s="159"/>
      <c r="D63" s="419" t="s">
        <v>1468</v>
      </c>
      <c r="E63" s="419"/>
      <c r="F63" s="419"/>
      <c r="G63" s="419"/>
      <c r="H63" s="419"/>
      <c r="I63" s="419"/>
      <c r="J63" s="419"/>
      <c r="K63" s="155"/>
    </row>
    <row r="64" spans="2:11" ht="12.75" customHeight="1" x14ac:dyDescent="0.2">
      <c r="B64" s="154"/>
      <c r="C64" s="159"/>
      <c r="D64" s="159"/>
      <c r="E64" s="162"/>
      <c r="F64" s="159"/>
      <c r="G64" s="159"/>
      <c r="H64" s="159"/>
      <c r="I64" s="159"/>
      <c r="J64" s="159"/>
      <c r="K64" s="155"/>
    </row>
    <row r="65" spans="2:11" ht="15" customHeight="1" x14ac:dyDescent="0.2">
      <c r="B65" s="154"/>
      <c r="C65" s="159"/>
      <c r="D65" s="419" t="s">
        <v>1469</v>
      </c>
      <c r="E65" s="419"/>
      <c r="F65" s="419"/>
      <c r="G65" s="419"/>
      <c r="H65" s="419"/>
      <c r="I65" s="419"/>
      <c r="J65" s="419"/>
      <c r="K65" s="155"/>
    </row>
    <row r="66" spans="2:11" ht="15" customHeight="1" x14ac:dyDescent="0.2">
      <c r="B66" s="154"/>
      <c r="C66" s="159"/>
      <c r="D66" s="422" t="s">
        <v>1470</v>
      </c>
      <c r="E66" s="422"/>
      <c r="F66" s="422"/>
      <c r="G66" s="422"/>
      <c r="H66" s="422"/>
      <c r="I66" s="422"/>
      <c r="J66" s="422"/>
      <c r="K66" s="155"/>
    </row>
    <row r="67" spans="2:11" ht="15" customHeight="1" x14ac:dyDescent="0.2">
      <c r="B67" s="154"/>
      <c r="C67" s="159"/>
      <c r="D67" s="419" t="s">
        <v>1471</v>
      </c>
      <c r="E67" s="419"/>
      <c r="F67" s="419"/>
      <c r="G67" s="419"/>
      <c r="H67" s="419"/>
      <c r="I67" s="419"/>
      <c r="J67" s="419"/>
      <c r="K67" s="155"/>
    </row>
    <row r="68" spans="2:11" ht="15" customHeight="1" x14ac:dyDescent="0.2">
      <c r="B68" s="154"/>
      <c r="C68" s="159"/>
      <c r="D68" s="419" t="s">
        <v>1472</v>
      </c>
      <c r="E68" s="419"/>
      <c r="F68" s="419"/>
      <c r="G68" s="419"/>
      <c r="H68" s="419"/>
      <c r="I68" s="419"/>
      <c r="J68" s="419"/>
      <c r="K68" s="155"/>
    </row>
    <row r="69" spans="2:11" ht="15" customHeight="1" x14ac:dyDescent="0.2">
      <c r="B69" s="154"/>
      <c r="C69" s="159"/>
      <c r="D69" s="419" t="s">
        <v>1473</v>
      </c>
      <c r="E69" s="419"/>
      <c r="F69" s="419"/>
      <c r="G69" s="419"/>
      <c r="H69" s="419"/>
      <c r="I69" s="419"/>
      <c r="J69" s="419"/>
      <c r="K69" s="155"/>
    </row>
    <row r="70" spans="2:11" ht="15" customHeight="1" x14ac:dyDescent="0.2">
      <c r="B70" s="154"/>
      <c r="C70" s="159"/>
      <c r="D70" s="419" t="s">
        <v>1474</v>
      </c>
      <c r="E70" s="419"/>
      <c r="F70" s="419"/>
      <c r="G70" s="419"/>
      <c r="H70" s="419"/>
      <c r="I70" s="419"/>
      <c r="J70" s="419"/>
      <c r="K70" s="155"/>
    </row>
    <row r="71" spans="2:11" ht="12.75" customHeight="1" x14ac:dyDescent="0.2">
      <c r="B71" s="163"/>
      <c r="C71" s="164"/>
      <c r="D71" s="164"/>
      <c r="E71" s="164"/>
      <c r="F71" s="164"/>
      <c r="G71" s="164"/>
      <c r="H71" s="164"/>
      <c r="I71" s="164"/>
      <c r="J71" s="164"/>
      <c r="K71" s="165"/>
    </row>
    <row r="72" spans="2:11" ht="18.75" customHeight="1" x14ac:dyDescent="0.2">
      <c r="B72" s="166"/>
      <c r="C72" s="166"/>
      <c r="D72" s="166"/>
      <c r="E72" s="166"/>
      <c r="F72" s="166"/>
      <c r="G72" s="166"/>
      <c r="H72" s="166"/>
      <c r="I72" s="166"/>
      <c r="J72" s="166"/>
      <c r="K72" s="167"/>
    </row>
    <row r="73" spans="2:11" ht="18.75" customHeight="1" x14ac:dyDescent="0.2">
      <c r="B73" s="167"/>
      <c r="C73" s="167"/>
      <c r="D73" s="167"/>
      <c r="E73" s="167"/>
      <c r="F73" s="167"/>
      <c r="G73" s="167"/>
      <c r="H73" s="167"/>
      <c r="I73" s="167"/>
      <c r="J73" s="167"/>
      <c r="K73" s="167"/>
    </row>
    <row r="74" spans="2:11" ht="7.5" customHeight="1" x14ac:dyDescent="0.2">
      <c r="B74" s="168"/>
      <c r="C74" s="169"/>
      <c r="D74" s="169"/>
      <c r="E74" s="169"/>
      <c r="F74" s="169"/>
      <c r="G74" s="169"/>
      <c r="H74" s="169"/>
      <c r="I74" s="169"/>
      <c r="J74" s="169"/>
      <c r="K74" s="170"/>
    </row>
    <row r="75" spans="2:11" ht="45" customHeight="1" x14ac:dyDescent="0.2">
      <c r="B75" s="171"/>
      <c r="C75" s="420" t="s">
        <v>1475</v>
      </c>
      <c r="D75" s="420"/>
      <c r="E75" s="420"/>
      <c r="F75" s="420"/>
      <c r="G75" s="420"/>
      <c r="H75" s="420"/>
      <c r="I75" s="420"/>
      <c r="J75" s="420"/>
      <c r="K75" s="172"/>
    </row>
    <row r="76" spans="2:11" ht="17.25" customHeight="1" x14ac:dyDescent="0.2">
      <c r="B76" s="171"/>
      <c r="C76" s="173" t="s">
        <v>1476</v>
      </c>
      <c r="D76" s="173"/>
      <c r="E76" s="173"/>
      <c r="F76" s="173" t="s">
        <v>1477</v>
      </c>
      <c r="G76" s="174"/>
      <c r="H76" s="173" t="s">
        <v>55</v>
      </c>
      <c r="I76" s="173" t="s">
        <v>58</v>
      </c>
      <c r="J76" s="173" t="s">
        <v>1478</v>
      </c>
      <c r="K76" s="172"/>
    </row>
    <row r="77" spans="2:11" ht="17.25" customHeight="1" x14ac:dyDescent="0.2">
      <c r="B77" s="171"/>
      <c r="C77" s="175" t="s">
        <v>1479</v>
      </c>
      <c r="D77" s="175"/>
      <c r="E77" s="175"/>
      <c r="F77" s="176" t="s">
        <v>1480</v>
      </c>
      <c r="G77" s="177"/>
      <c r="H77" s="175"/>
      <c r="I77" s="175"/>
      <c r="J77" s="175" t="s">
        <v>1481</v>
      </c>
      <c r="K77" s="172"/>
    </row>
    <row r="78" spans="2:11" ht="5.25" customHeight="1" x14ac:dyDescent="0.2">
      <c r="B78" s="171"/>
      <c r="C78" s="178"/>
      <c r="D78" s="178"/>
      <c r="E78" s="178"/>
      <c r="F78" s="178"/>
      <c r="G78" s="179"/>
      <c r="H78" s="178"/>
      <c r="I78" s="178"/>
      <c r="J78" s="178"/>
      <c r="K78" s="172"/>
    </row>
    <row r="79" spans="2:11" ht="15" customHeight="1" x14ac:dyDescent="0.2">
      <c r="B79" s="171"/>
      <c r="C79" s="160" t="s">
        <v>54</v>
      </c>
      <c r="D79" s="178"/>
      <c r="E79" s="178"/>
      <c r="F79" s="180" t="s">
        <v>1482</v>
      </c>
      <c r="G79" s="179"/>
      <c r="H79" s="160" t="s">
        <v>1483</v>
      </c>
      <c r="I79" s="160" t="s">
        <v>1484</v>
      </c>
      <c r="J79" s="160">
        <v>20</v>
      </c>
      <c r="K79" s="172"/>
    </row>
    <row r="80" spans="2:11" ht="15" customHeight="1" x14ac:dyDescent="0.2">
      <c r="B80" s="171"/>
      <c r="C80" s="160" t="s">
        <v>1485</v>
      </c>
      <c r="D80" s="160"/>
      <c r="E80" s="160"/>
      <c r="F80" s="180" t="s">
        <v>1482</v>
      </c>
      <c r="G80" s="179"/>
      <c r="H80" s="160" t="s">
        <v>1486</v>
      </c>
      <c r="I80" s="160" t="s">
        <v>1484</v>
      </c>
      <c r="J80" s="160">
        <v>120</v>
      </c>
      <c r="K80" s="172"/>
    </row>
    <row r="81" spans="2:11" ht="15" customHeight="1" x14ac:dyDescent="0.2">
      <c r="B81" s="181"/>
      <c r="C81" s="160" t="s">
        <v>1487</v>
      </c>
      <c r="D81" s="160"/>
      <c r="E81" s="160"/>
      <c r="F81" s="180" t="s">
        <v>1488</v>
      </c>
      <c r="G81" s="179"/>
      <c r="H81" s="160" t="s">
        <v>1489</v>
      </c>
      <c r="I81" s="160" t="s">
        <v>1484</v>
      </c>
      <c r="J81" s="160">
        <v>50</v>
      </c>
      <c r="K81" s="172"/>
    </row>
    <row r="82" spans="2:11" ht="15" customHeight="1" x14ac:dyDescent="0.2">
      <c r="B82" s="181"/>
      <c r="C82" s="160" t="s">
        <v>1490</v>
      </c>
      <c r="D82" s="160"/>
      <c r="E82" s="160"/>
      <c r="F82" s="180" t="s">
        <v>1482</v>
      </c>
      <c r="G82" s="179"/>
      <c r="H82" s="160" t="s">
        <v>1491</v>
      </c>
      <c r="I82" s="160" t="s">
        <v>1492</v>
      </c>
      <c r="J82" s="160"/>
      <c r="K82" s="172"/>
    </row>
    <row r="83" spans="2:11" ht="15" customHeight="1" x14ac:dyDescent="0.2">
      <c r="B83" s="181"/>
      <c r="C83" s="182" t="s">
        <v>1493</v>
      </c>
      <c r="D83" s="182"/>
      <c r="E83" s="182"/>
      <c r="F83" s="183" t="s">
        <v>1488</v>
      </c>
      <c r="G83" s="182"/>
      <c r="H83" s="182" t="s">
        <v>1494</v>
      </c>
      <c r="I83" s="182" t="s">
        <v>1484</v>
      </c>
      <c r="J83" s="182">
        <v>15</v>
      </c>
      <c r="K83" s="172"/>
    </row>
    <row r="84" spans="2:11" ht="15" customHeight="1" x14ac:dyDescent="0.2">
      <c r="B84" s="181"/>
      <c r="C84" s="182" t="s">
        <v>1495</v>
      </c>
      <c r="D84" s="182"/>
      <c r="E84" s="182"/>
      <c r="F84" s="183" t="s">
        <v>1488</v>
      </c>
      <c r="G84" s="182"/>
      <c r="H84" s="182" t="s">
        <v>1496</v>
      </c>
      <c r="I84" s="182" t="s">
        <v>1484</v>
      </c>
      <c r="J84" s="182">
        <v>15</v>
      </c>
      <c r="K84" s="172"/>
    </row>
    <row r="85" spans="2:11" ht="15" customHeight="1" x14ac:dyDescent="0.2">
      <c r="B85" s="181"/>
      <c r="C85" s="182" t="s">
        <v>1497</v>
      </c>
      <c r="D85" s="182"/>
      <c r="E85" s="182"/>
      <c r="F85" s="183" t="s">
        <v>1488</v>
      </c>
      <c r="G85" s="182"/>
      <c r="H85" s="182" t="s">
        <v>1498</v>
      </c>
      <c r="I85" s="182" t="s">
        <v>1484</v>
      </c>
      <c r="J85" s="182">
        <v>20</v>
      </c>
      <c r="K85" s="172"/>
    </row>
    <row r="86" spans="2:11" ht="15" customHeight="1" x14ac:dyDescent="0.2">
      <c r="B86" s="181"/>
      <c r="C86" s="182" t="s">
        <v>1499</v>
      </c>
      <c r="D86" s="182"/>
      <c r="E86" s="182"/>
      <c r="F86" s="183" t="s">
        <v>1488</v>
      </c>
      <c r="G86" s="182"/>
      <c r="H86" s="182" t="s">
        <v>1500</v>
      </c>
      <c r="I86" s="182" t="s">
        <v>1484</v>
      </c>
      <c r="J86" s="182">
        <v>20</v>
      </c>
      <c r="K86" s="172"/>
    </row>
    <row r="87" spans="2:11" ht="15" customHeight="1" x14ac:dyDescent="0.2">
      <c r="B87" s="181"/>
      <c r="C87" s="160" t="s">
        <v>1501</v>
      </c>
      <c r="D87" s="160"/>
      <c r="E87" s="160"/>
      <c r="F87" s="180" t="s">
        <v>1488</v>
      </c>
      <c r="G87" s="179"/>
      <c r="H87" s="160" t="s">
        <v>1502</v>
      </c>
      <c r="I87" s="160" t="s">
        <v>1484</v>
      </c>
      <c r="J87" s="160">
        <v>50</v>
      </c>
      <c r="K87" s="172"/>
    </row>
    <row r="88" spans="2:11" ht="15" customHeight="1" x14ac:dyDescent="0.2">
      <c r="B88" s="181"/>
      <c r="C88" s="160" t="s">
        <v>1503</v>
      </c>
      <c r="D88" s="160"/>
      <c r="E88" s="160"/>
      <c r="F88" s="180" t="s">
        <v>1488</v>
      </c>
      <c r="G88" s="179"/>
      <c r="H88" s="160" t="s">
        <v>1504</v>
      </c>
      <c r="I88" s="160" t="s">
        <v>1484</v>
      </c>
      <c r="J88" s="160">
        <v>20</v>
      </c>
      <c r="K88" s="172"/>
    </row>
    <row r="89" spans="2:11" ht="15" customHeight="1" x14ac:dyDescent="0.2">
      <c r="B89" s="181"/>
      <c r="C89" s="160" t="s">
        <v>1505</v>
      </c>
      <c r="D89" s="160"/>
      <c r="E89" s="160"/>
      <c r="F89" s="180" t="s">
        <v>1488</v>
      </c>
      <c r="G89" s="179"/>
      <c r="H89" s="160" t="s">
        <v>1506</v>
      </c>
      <c r="I89" s="160" t="s">
        <v>1484</v>
      </c>
      <c r="J89" s="160">
        <v>20</v>
      </c>
      <c r="K89" s="172"/>
    </row>
    <row r="90" spans="2:11" ht="15" customHeight="1" x14ac:dyDescent="0.2">
      <c r="B90" s="181"/>
      <c r="C90" s="160" t="s">
        <v>1507</v>
      </c>
      <c r="D90" s="160"/>
      <c r="E90" s="160"/>
      <c r="F90" s="180" t="s">
        <v>1488</v>
      </c>
      <c r="G90" s="179"/>
      <c r="H90" s="160" t="s">
        <v>1508</v>
      </c>
      <c r="I90" s="160" t="s">
        <v>1484</v>
      </c>
      <c r="J90" s="160">
        <v>50</v>
      </c>
      <c r="K90" s="172"/>
    </row>
    <row r="91" spans="2:11" ht="15" customHeight="1" x14ac:dyDescent="0.2">
      <c r="B91" s="181"/>
      <c r="C91" s="160" t="s">
        <v>1509</v>
      </c>
      <c r="D91" s="160"/>
      <c r="E91" s="160"/>
      <c r="F91" s="180" t="s">
        <v>1488</v>
      </c>
      <c r="G91" s="179"/>
      <c r="H91" s="160" t="s">
        <v>1509</v>
      </c>
      <c r="I91" s="160" t="s">
        <v>1484</v>
      </c>
      <c r="J91" s="160">
        <v>50</v>
      </c>
      <c r="K91" s="172"/>
    </row>
    <row r="92" spans="2:11" ht="15" customHeight="1" x14ac:dyDescent="0.2">
      <c r="B92" s="181"/>
      <c r="C92" s="160" t="s">
        <v>1510</v>
      </c>
      <c r="D92" s="160"/>
      <c r="E92" s="160"/>
      <c r="F92" s="180" t="s">
        <v>1488</v>
      </c>
      <c r="G92" s="179"/>
      <c r="H92" s="160" t="s">
        <v>1511</v>
      </c>
      <c r="I92" s="160" t="s">
        <v>1484</v>
      </c>
      <c r="J92" s="160">
        <v>255</v>
      </c>
      <c r="K92" s="172"/>
    </row>
    <row r="93" spans="2:11" ht="15" customHeight="1" x14ac:dyDescent="0.2">
      <c r="B93" s="181"/>
      <c r="C93" s="160" t="s">
        <v>1512</v>
      </c>
      <c r="D93" s="160"/>
      <c r="E93" s="160"/>
      <c r="F93" s="180" t="s">
        <v>1482</v>
      </c>
      <c r="G93" s="179"/>
      <c r="H93" s="160" t="s">
        <v>1513</v>
      </c>
      <c r="I93" s="160" t="s">
        <v>1514</v>
      </c>
      <c r="J93" s="160"/>
      <c r="K93" s="172"/>
    </row>
    <row r="94" spans="2:11" ht="15" customHeight="1" x14ac:dyDescent="0.2">
      <c r="B94" s="181"/>
      <c r="C94" s="160" t="s">
        <v>1515</v>
      </c>
      <c r="D94" s="160"/>
      <c r="E94" s="160"/>
      <c r="F94" s="180" t="s">
        <v>1482</v>
      </c>
      <c r="G94" s="179"/>
      <c r="H94" s="160" t="s">
        <v>1516</v>
      </c>
      <c r="I94" s="160" t="s">
        <v>1517</v>
      </c>
      <c r="J94" s="160"/>
      <c r="K94" s="172"/>
    </row>
    <row r="95" spans="2:11" ht="15" customHeight="1" x14ac:dyDescent="0.2">
      <c r="B95" s="181"/>
      <c r="C95" s="160" t="s">
        <v>1518</v>
      </c>
      <c r="D95" s="160"/>
      <c r="E95" s="160"/>
      <c r="F95" s="180" t="s">
        <v>1482</v>
      </c>
      <c r="G95" s="179"/>
      <c r="H95" s="160" t="s">
        <v>1518</v>
      </c>
      <c r="I95" s="160" t="s">
        <v>1517</v>
      </c>
      <c r="J95" s="160"/>
      <c r="K95" s="172"/>
    </row>
    <row r="96" spans="2:11" ht="15" customHeight="1" x14ac:dyDescent="0.2">
      <c r="B96" s="181"/>
      <c r="C96" s="160" t="s">
        <v>39</v>
      </c>
      <c r="D96" s="160"/>
      <c r="E96" s="160"/>
      <c r="F96" s="180" t="s">
        <v>1482</v>
      </c>
      <c r="G96" s="179"/>
      <c r="H96" s="160" t="s">
        <v>1519</v>
      </c>
      <c r="I96" s="160" t="s">
        <v>1517</v>
      </c>
      <c r="J96" s="160"/>
      <c r="K96" s="172"/>
    </row>
    <row r="97" spans="2:11" ht="15" customHeight="1" x14ac:dyDescent="0.2">
      <c r="B97" s="181"/>
      <c r="C97" s="160" t="s">
        <v>49</v>
      </c>
      <c r="D97" s="160"/>
      <c r="E97" s="160"/>
      <c r="F97" s="180" t="s">
        <v>1482</v>
      </c>
      <c r="G97" s="179"/>
      <c r="H97" s="160" t="s">
        <v>1520</v>
      </c>
      <c r="I97" s="160" t="s">
        <v>1517</v>
      </c>
      <c r="J97" s="160"/>
      <c r="K97" s="172"/>
    </row>
    <row r="98" spans="2:11" ht="15" customHeight="1" x14ac:dyDescent="0.2">
      <c r="B98" s="184"/>
      <c r="C98" s="185"/>
      <c r="D98" s="185"/>
      <c r="E98" s="185"/>
      <c r="F98" s="185"/>
      <c r="G98" s="185"/>
      <c r="H98" s="185"/>
      <c r="I98" s="185"/>
      <c r="J98" s="185"/>
      <c r="K98" s="186"/>
    </row>
    <row r="99" spans="2:11" ht="18.75" customHeight="1" x14ac:dyDescent="0.2">
      <c r="B99" s="187"/>
      <c r="C99" s="188"/>
      <c r="D99" s="188"/>
      <c r="E99" s="188"/>
      <c r="F99" s="188"/>
      <c r="G99" s="188"/>
      <c r="H99" s="188"/>
      <c r="I99" s="188"/>
      <c r="J99" s="188"/>
      <c r="K99" s="187"/>
    </row>
    <row r="100" spans="2:11" ht="18.75" customHeight="1" x14ac:dyDescent="0.2"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</row>
    <row r="101" spans="2:11" ht="7.5" customHeight="1" x14ac:dyDescent="0.2">
      <c r="B101" s="168"/>
      <c r="C101" s="169"/>
      <c r="D101" s="169"/>
      <c r="E101" s="169"/>
      <c r="F101" s="169"/>
      <c r="G101" s="169"/>
      <c r="H101" s="169"/>
      <c r="I101" s="169"/>
      <c r="J101" s="169"/>
      <c r="K101" s="170"/>
    </row>
    <row r="102" spans="2:11" ht="45" customHeight="1" x14ac:dyDescent="0.2">
      <c r="B102" s="171"/>
      <c r="C102" s="420" t="s">
        <v>1521</v>
      </c>
      <c r="D102" s="420"/>
      <c r="E102" s="420"/>
      <c r="F102" s="420"/>
      <c r="G102" s="420"/>
      <c r="H102" s="420"/>
      <c r="I102" s="420"/>
      <c r="J102" s="420"/>
      <c r="K102" s="172"/>
    </row>
    <row r="103" spans="2:11" ht="17.25" customHeight="1" x14ac:dyDescent="0.2">
      <c r="B103" s="171"/>
      <c r="C103" s="173" t="s">
        <v>1476</v>
      </c>
      <c r="D103" s="173"/>
      <c r="E103" s="173"/>
      <c r="F103" s="173" t="s">
        <v>1477</v>
      </c>
      <c r="G103" s="174"/>
      <c r="H103" s="173" t="s">
        <v>55</v>
      </c>
      <c r="I103" s="173" t="s">
        <v>58</v>
      </c>
      <c r="J103" s="173" t="s">
        <v>1478</v>
      </c>
      <c r="K103" s="172"/>
    </row>
    <row r="104" spans="2:11" ht="17.25" customHeight="1" x14ac:dyDescent="0.2">
      <c r="B104" s="171"/>
      <c r="C104" s="175" t="s">
        <v>1479</v>
      </c>
      <c r="D104" s="175"/>
      <c r="E104" s="175"/>
      <c r="F104" s="176" t="s">
        <v>1480</v>
      </c>
      <c r="G104" s="177"/>
      <c r="H104" s="175"/>
      <c r="I104" s="175"/>
      <c r="J104" s="175" t="s">
        <v>1481</v>
      </c>
      <c r="K104" s="172"/>
    </row>
    <row r="105" spans="2:11" ht="5.25" customHeight="1" x14ac:dyDescent="0.2">
      <c r="B105" s="171"/>
      <c r="C105" s="173"/>
      <c r="D105" s="173"/>
      <c r="E105" s="173"/>
      <c r="F105" s="173"/>
      <c r="G105" s="189"/>
      <c r="H105" s="173"/>
      <c r="I105" s="173"/>
      <c r="J105" s="173"/>
      <c r="K105" s="172"/>
    </row>
    <row r="106" spans="2:11" ht="15" customHeight="1" x14ac:dyDescent="0.2">
      <c r="B106" s="171"/>
      <c r="C106" s="160" t="s">
        <v>54</v>
      </c>
      <c r="D106" s="178"/>
      <c r="E106" s="178"/>
      <c r="F106" s="180" t="s">
        <v>1482</v>
      </c>
      <c r="G106" s="189"/>
      <c r="H106" s="160" t="s">
        <v>1522</v>
      </c>
      <c r="I106" s="160" t="s">
        <v>1484</v>
      </c>
      <c r="J106" s="160">
        <v>20</v>
      </c>
      <c r="K106" s="172"/>
    </row>
    <row r="107" spans="2:11" ht="15" customHeight="1" x14ac:dyDescent="0.2">
      <c r="B107" s="171"/>
      <c r="C107" s="160" t="s">
        <v>1485</v>
      </c>
      <c r="D107" s="160"/>
      <c r="E107" s="160"/>
      <c r="F107" s="180" t="s">
        <v>1482</v>
      </c>
      <c r="G107" s="160"/>
      <c r="H107" s="160" t="s">
        <v>1522</v>
      </c>
      <c r="I107" s="160" t="s">
        <v>1484</v>
      </c>
      <c r="J107" s="160">
        <v>120</v>
      </c>
      <c r="K107" s="172"/>
    </row>
    <row r="108" spans="2:11" ht="15" customHeight="1" x14ac:dyDescent="0.2">
      <c r="B108" s="181"/>
      <c r="C108" s="160" t="s">
        <v>1487</v>
      </c>
      <c r="D108" s="160"/>
      <c r="E108" s="160"/>
      <c r="F108" s="180" t="s">
        <v>1488</v>
      </c>
      <c r="G108" s="160"/>
      <c r="H108" s="160" t="s">
        <v>1522</v>
      </c>
      <c r="I108" s="160" t="s">
        <v>1484</v>
      </c>
      <c r="J108" s="160">
        <v>50</v>
      </c>
      <c r="K108" s="172"/>
    </row>
    <row r="109" spans="2:11" ht="15" customHeight="1" x14ac:dyDescent="0.2">
      <c r="B109" s="181"/>
      <c r="C109" s="160" t="s">
        <v>1490</v>
      </c>
      <c r="D109" s="160"/>
      <c r="E109" s="160"/>
      <c r="F109" s="180" t="s">
        <v>1482</v>
      </c>
      <c r="G109" s="160"/>
      <c r="H109" s="160" t="s">
        <v>1522</v>
      </c>
      <c r="I109" s="160" t="s">
        <v>1492</v>
      </c>
      <c r="J109" s="160"/>
      <c r="K109" s="172"/>
    </row>
    <row r="110" spans="2:11" ht="15" customHeight="1" x14ac:dyDescent="0.2">
      <c r="B110" s="181"/>
      <c r="C110" s="160" t="s">
        <v>1501</v>
      </c>
      <c r="D110" s="160"/>
      <c r="E110" s="160"/>
      <c r="F110" s="180" t="s">
        <v>1488</v>
      </c>
      <c r="G110" s="160"/>
      <c r="H110" s="160" t="s">
        <v>1522</v>
      </c>
      <c r="I110" s="160" t="s">
        <v>1484</v>
      </c>
      <c r="J110" s="160">
        <v>50</v>
      </c>
      <c r="K110" s="172"/>
    </row>
    <row r="111" spans="2:11" ht="15" customHeight="1" x14ac:dyDescent="0.2">
      <c r="B111" s="181"/>
      <c r="C111" s="160" t="s">
        <v>1509</v>
      </c>
      <c r="D111" s="160"/>
      <c r="E111" s="160"/>
      <c r="F111" s="180" t="s">
        <v>1488</v>
      </c>
      <c r="G111" s="160"/>
      <c r="H111" s="160" t="s">
        <v>1522</v>
      </c>
      <c r="I111" s="160" t="s">
        <v>1484</v>
      </c>
      <c r="J111" s="160">
        <v>50</v>
      </c>
      <c r="K111" s="172"/>
    </row>
    <row r="112" spans="2:11" ht="15" customHeight="1" x14ac:dyDescent="0.2">
      <c r="B112" s="181"/>
      <c r="C112" s="160" t="s">
        <v>1507</v>
      </c>
      <c r="D112" s="160"/>
      <c r="E112" s="160"/>
      <c r="F112" s="180" t="s">
        <v>1488</v>
      </c>
      <c r="G112" s="160"/>
      <c r="H112" s="160" t="s">
        <v>1522</v>
      </c>
      <c r="I112" s="160" t="s">
        <v>1484</v>
      </c>
      <c r="J112" s="160">
        <v>50</v>
      </c>
      <c r="K112" s="172"/>
    </row>
    <row r="113" spans="2:11" ht="15" customHeight="1" x14ac:dyDescent="0.2">
      <c r="B113" s="181"/>
      <c r="C113" s="160" t="s">
        <v>54</v>
      </c>
      <c r="D113" s="160"/>
      <c r="E113" s="160"/>
      <c r="F113" s="180" t="s">
        <v>1482</v>
      </c>
      <c r="G113" s="160"/>
      <c r="H113" s="160" t="s">
        <v>1523</v>
      </c>
      <c r="I113" s="160" t="s">
        <v>1484</v>
      </c>
      <c r="J113" s="160">
        <v>20</v>
      </c>
      <c r="K113" s="172"/>
    </row>
    <row r="114" spans="2:11" ht="15" customHeight="1" x14ac:dyDescent="0.2">
      <c r="B114" s="181"/>
      <c r="C114" s="160" t="s">
        <v>1524</v>
      </c>
      <c r="D114" s="160"/>
      <c r="E114" s="160"/>
      <c r="F114" s="180" t="s">
        <v>1482</v>
      </c>
      <c r="G114" s="160"/>
      <c r="H114" s="160" t="s">
        <v>1525</v>
      </c>
      <c r="I114" s="160" t="s">
        <v>1484</v>
      </c>
      <c r="J114" s="160">
        <v>120</v>
      </c>
      <c r="K114" s="172"/>
    </row>
    <row r="115" spans="2:11" ht="15" customHeight="1" x14ac:dyDescent="0.2">
      <c r="B115" s="181"/>
      <c r="C115" s="160" t="s">
        <v>39</v>
      </c>
      <c r="D115" s="160"/>
      <c r="E115" s="160"/>
      <c r="F115" s="180" t="s">
        <v>1482</v>
      </c>
      <c r="G115" s="160"/>
      <c r="H115" s="160" t="s">
        <v>1526</v>
      </c>
      <c r="I115" s="160" t="s">
        <v>1517</v>
      </c>
      <c r="J115" s="160"/>
      <c r="K115" s="172"/>
    </row>
    <row r="116" spans="2:11" ht="15" customHeight="1" x14ac:dyDescent="0.2">
      <c r="B116" s="181"/>
      <c r="C116" s="160" t="s">
        <v>49</v>
      </c>
      <c r="D116" s="160"/>
      <c r="E116" s="160"/>
      <c r="F116" s="180" t="s">
        <v>1482</v>
      </c>
      <c r="G116" s="160"/>
      <c r="H116" s="160" t="s">
        <v>1527</v>
      </c>
      <c r="I116" s="160" t="s">
        <v>1517</v>
      </c>
      <c r="J116" s="160"/>
      <c r="K116" s="172"/>
    </row>
    <row r="117" spans="2:11" ht="15" customHeight="1" x14ac:dyDescent="0.2">
      <c r="B117" s="181"/>
      <c r="C117" s="160" t="s">
        <v>58</v>
      </c>
      <c r="D117" s="160"/>
      <c r="E117" s="160"/>
      <c r="F117" s="180" t="s">
        <v>1482</v>
      </c>
      <c r="G117" s="160"/>
      <c r="H117" s="160" t="s">
        <v>1528</v>
      </c>
      <c r="I117" s="160" t="s">
        <v>1529</v>
      </c>
      <c r="J117" s="160"/>
      <c r="K117" s="172"/>
    </row>
    <row r="118" spans="2:11" ht="15" customHeight="1" x14ac:dyDescent="0.2">
      <c r="B118" s="184"/>
      <c r="C118" s="190"/>
      <c r="D118" s="190"/>
      <c r="E118" s="190"/>
      <c r="F118" s="190"/>
      <c r="G118" s="190"/>
      <c r="H118" s="190"/>
      <c r="I118" s="190"/>
      <c r="J118" s="190"/>
      <c r="K118" s="186"/>
    </row>
    <row r="119" spans="2:11" ht="18.75" customHeight="1" x14ac:dyDescent="0.2">
      <c r="B119" s="191"/>
      <c r="C119" s="157"/>
      <c r="D119" s="157"/>
      <c r="E119" s="157"/>
      <c r="F119" s="192"/>
      <c r="G119" s="157"/>
      <c r="H119" s="157"/>
      <c r="I119" s="157"/>
      <c r="J119" s="157"/>
      <c r="K119" s="191"/>
    </row>
    <row r="120" spans="2:11" ht="18.75" customHeight="1" x14ac:dyDescent="0.2">
      <c r="B120" s="167"/>
      <c r="C120" s="167"/>
      <c r="D120" s="167"/>
      <c r="E120" s="167"/>
      <c r="F120" s="167"/>
      <c r="G120" s="167"/>
      <c r="H120" s="167"/>
      <c r="I120" s="167"/>
      <c r="J120" s="167"/>
      <c r="K120" s="167"/>
    </row>
    <row r="121" spans="2:11" ht="7.5" customHeight="1" x14ac:dyDescent="0.2">
      <c r="B121" s="193"/>
      <c r="C121" s="194"/>
      <c r="D121" s="194"/>
      <c r="E121" s="194"/>
      <c r="F121" s="194"/>
      <c r="G121" s="194"/>
      <c r="H121" s="194"/>
      <c r="I121" s="194"/>
      <c r="J121" s="194"/>
      <c r="K121" s="195"/>
    </row>
    <row r="122" spans="2:11" ht="45" customHeight="1" x14ac:dyDescent="0.2">
      <c r="B122" s="196"/>
      <c r="C122" s="418" t="s">
        <v>1530</v>
      </c>
      <c r="D122" s="418"/>
      <c r="E122" s="418"/>
      <c r="F122" s="418"/>
      <c r="G122" s="418"/>
      <c r="H122" s="418"/>
      <c r="I122" s="418"/>
      <c r="J122" s="418"/>
      <c r="K122" s="197"/>
    </row>
    <row r="123" spans="2:11" ht="17.25" customHeight="1" x14ac:dyDescent="0.2">
      <c r="B123" s="198"/>
      <c r="C123" s="173" t="s">
        <v>1476</v>
      </c>
      <c r="D123" s="173"/>
      <c r="E123" s="173"/>
      <c r="F123" s="173" t="s">
        <v>1477</v>
      </c>
      <c r="G123" s="174"/>
      <c r="H123" s="173" t="s">
        <v>55</v>
      </c>
      <c r="I123" s="173" t="s">
        <v>58</v>
      </c>
      <c r="J123" s="173" t="s">
        <v>1478</v>
      </c>
      <c r="K123" s="199"/>
    </row>
    <row r="124" spans="2:11" ht="17.25" customHeight="1" x14ac:dyDescent="0.2">
      <c r="B124" s="198"/>
      <c r="C124" s="175" t="s">
        <v>1479</v>
      </c>
      <c r="D124" s="175"/>
      <c r="E124" s="175"/>
      <c r="F124" s="176" t="s">
        <v>1480</v>
      </c>
      <c r="G124" s="177"/>
      <c r="H124" s="175"/>
      <c r="I124" s="175"/>
      <c r="J124" s="175" t="s">
        <v>1481</v>
      </c>
      <c r="K124" s="199"/>
    </row>
    <row r="125" spans="2:11" ht="5.25" customHeight="1" x14ac:dyDescent="0.2">
      <c r="B125" s="200"/>
      <c r="C125" s="178"/>
      <c r="D125" s="178"/>
      <c r="E125" s="178"/>
      <c r="F125" s="178"/>
      <c r="G125" s="160"/>
      <c r="H125" s="178"/>
      <c r="I125" s="178"/>
      <c r="J125" s="178"/>
      <c r="K125" s="201"/>
    </row>
    <row r="126" spans="2:11" ht="15" customHeight="1" x14ac:dyDescent="0.2">
      <c r="B126" s="200"/>
      <c r="C126" s="160" t="s">
        <v>1485</v>
      </c>
      <c r="D126" s="178"/>
      <c r="E126" s="178"/>
      <c r="F126" s="180" t="s">
        <v>1482</v>
      </c>
      <c r="G126" s="160"/>
      <c r="H126" s="160" t="s">
        <v>1522</v>
      </c>
      <c r="I126" s="160" t="s">
        <v>1484</v>
      </c>
      <c r="J126" s="160">
        <v>120</v>
      </c>
      <c r="K126" s="202"/>
    </row>
    <row r="127" spans="2:11" ht="15" customHeight="1" x14ac:dyDescent="0.2">
      <c r="B127" s="200"/>
      <c r="C127" s="160" t="s">
        <v>1531</v>
      </c>
      <c r="D127" s="160"/>
      <c r="E127" s="160"/>
      <c r="F127" s="180" t="s">
        <v>1482</v>
      </c>
      <c r="G127" s="160"/>
      <c r="H127" s="160" t="s">
        <v>1532</v>
      </c>
      <c r="I127" s="160" t="s">
        <v>1484</v>
      </c>
      <c r="J127" s="160" t="s">
        <v>1533</v>
      </c>
      <c r="K127" s="202"/>
    </row>
    <row r="128" spans="2:11" ht="15" customHeight="1" x14ac:dyDescent="0.2">
      <c r="B128" s="200"/>
      <c r="C128" s="160" t="s">
        <v>1430</v>
      </c>
      <c r="D128" s="160"/>
      <c r="E128" s="160"/>
      <c r="F128" s="180" t="s">
        <v>1482</v>
      </c>
      <c r="G128" s="160"/>
      <c r="H128" s="160" t="s">
        <v>1534</v>
      </c>
      <c r="I128" s="160" t="s">
        <v>1484</v>
      </c>
      <c r="J128" s="160" t="s">
        <v>1533</v>
      </c>
      <c r="K128" s="202"/>
    </row>
    <row r="129" spans="2:11" ht="15" customHeight="1" x14ac:dyDescent="0.2">
      <c r="B129" s="200"/>
      <c r="C129" s="160" t="s">
        <v>1493</v>
      </c>
      <c r="D129" s="160"/>
      <c r="E129" s="160"/>
      <c r="F129" s="180" t="s">
        <v>1488</v>
      </c>
      <c r="G129" s="160"/>
      <c r="H129" s="160" t="s">
        <v>1494</v>
      </c>
      <c r="I129" s="160" t="s">
        <v>1484</v>
      </c>
      <c r="J129" s="160">
        <v>15</v>
      </c>
      <c r="K129" s="202"/>
    </row>
    <row r="130" spans="2:11" ht="15" customHeight="1" x14ac:dyDescent="0.2">
      <c r="B130" s="200"/>
      <c r="C130" s="182" t="s">
        <v>1495</v>
      </c>
      <c r="D130" s="182"/>
      <c r="E130" s="182"/>
      <c r="F130" s="183" t="s">
        <v>1488</v>
      </c>
      <c r="G130" s="182"/>
      <c r="H130" s="182" t="s">
        <v>1496</v>
      </c>
      <c r="I130" s="182" t="s">
        <v>1484</v>
      </c>
      <c r="J130" s="182">
        <v>15</v>
      </c>
      <c r="K130" s="202"/>
    </row>
    <row r="131" spans="2:11" ht="15" customHeight="1" x14ac:dyDescent="0.2">
      <c r="B131" s="200"/>
      <c r="C131" s="182" t="s">
        <v>1497</v>
      </c>
      <c r="D131" s="182"/>
      <c r="E131" s="182"/>
      <c r="F131" s="183" t="s">
        <v>1488</v>
      </c>
      <c r="G131" s="182"/>
      <c r="H131" s="182" t="s">
        <v>1498</v>
      </c>
      <c r="I131" s="182" t="s">
        <v>1484</v>
      </c>
      <c r="J131" s="182">
        <v>20</v>
      </c>
      <c r="K131" s="202"/>
    </row>
    <row r="132" spans="2:11" ht="15" customHeight="1" x14ac:dyDescent="0.2">
      <c r="B132" s="200"/>
      <c r="C132" s="182" t="s">
        <v>1499</v>
      </c>
      <c r="D132" s="182"/>
      <c r="E132" s="182"/>
      <c r="F132" s="183" t="s">
        <v>1488</v>
      </c>
      <c r="G132" s="182"/>
      <c r="H132" s="182" t="s">
        <v>1500</v>
      </c>
      <c r="I132" s="182" t="s">
        <v>1484</v>
      </c>
      <c r="J132" s="182">
        <v>20</v>
      </c>
      <c r="K132" s="202"/>
    </row>
    <row r="133" spans="2:11" ht="15" customHeight="1" x14ac:dyDescent="0.2">
      <c r="B133" s="200"/>
      <c r="C133" s="160" t="s">
        <v>1487</v>
      </c>
      <c r="D133" s="160"/>
      <c r="E133" s="160"/>
      <c r="F133" s="180" t="s">
        <v>1488</v>
      </c>
      <c r="G133" s="160"/>
      <c r="H133" s="160" t="s">
        <v>1522</v>
      </c>
      <c r="I133" s="160" t="s">
        <v>1484</v>
      </c>
      <c r="J133" s="160">
        <v>50</v>
      </c>
      <c r="K133" s="202"/>
    </row>
    <row r="134" spans="2:11" ht="15" customHeight="1" x14ac:dyDescent="0.2">
      <c r="B134" s="200"/>
      <c r="C134" s="160" t="s">
        <v>1501</v>
      </c>
      <c r="D134" s="160"/>
      <c r="E134" s="160"/>
      <c r="F134" s="180" t="s">
        <v>1488</v>
      </c>
      <c r="G134" s="160"/>
      <c r="H134" s="160" t="s">
        <v>1522</v>
      </c>
      <c r="I134" s="160" t="s">
        <v>1484</v>
      </c>
      <c r="J134" s="160">
        <v>50</v>
      </c>
      <c r="K134" s="202"/>
    </row>
    <row r="135" spans="2:11" ht="15" customHeight="1" x14ac:dyDescent="0.2">
      <c r="B135" s="200"/>
      <c r="C135" s="160" t="s">
        <v>1507</v>
      </c>
      <c r="D135" s="160"/>
      <c r="E135" s="160"/>
      <c r="F135" s="180" t="s">
        <v>1488</v>
      </c>
      <c r="G135" s="160"/>
      <c r="H135" s="160" t="s">
        <v>1522</v>
      </c>
      <c r="I135" s="160" t="s">
        <v>1484</v>
      </c>
      <c r="J135" s="160">
        <v>50</v>
      </c>
      <c r="K135" s="202"/>
    </row>
    <row r="136" spans="2:11" ht="15" customHeight="1" x14ac:dyDescent="0.2">
      <c r="B136" s="200"/>
      <c r="C136" s="160" t="s">
        <v>1509</v>
      </c>
      <c r="D136" s="160"/>
      <c r="E136" s="160"/>
      <c r="F136" s="180" t="s">
        <v>1488</v>
      </c>
      <c r="G136" s="160"/>
      <c r="H136" s="160" t="s">
        <v>1522</v>
      </c>
      <c r="I136" s="160" t="s">
        <v>1484</v>
      </c>
      <c r="J136" s="160">
        <v>50</v>
      </c>
      <c r="K136" s="202"/>
    </row>
    <row r="137" spans="2:11" ht="15" customHeight="1" x14ac:dyDescent="0.2">
      <c r="B137" s="200"/>
      <c r="C137" s="160" t="s">
        <v>1510</v>
      </c>
      <c r="D137" s="160"/>
      <c r="E137" s="160"/>
      <c r="F137" s="180" t="s">
        <v>1488</v>
      </c>
      <c r="G137" s="160"/>
      <c r="H137" s="160" t="s">
        <v>1535</v>
      </c>
      <c r="I137" s="160" t="s">
        <v>1484</v>
      </c>
      <c r="J137" s="160">
        <v>255</v>
      </c>
      <c r="K137" s="202"/>
    </row>
    <row r="138" spans="2:11" ht="15" customHeight="1" x14ac:dyDescent="0.2">
      <c r="B138" s="200"/>
      <c r="C138" s="160" t="s">
        <v>1512</v>
      </c>
      <c r="D138" s="160"/>
      <c r="E138" s="160"/>
      <c r="F138" s="180" t="s">
        <v>1482</v>
      </c>
      <c r="G138" s="160"/>
      <c r="H138" s="160" t="s">
        <v>1536</v>
      </c>
      <c r="I138" s="160" t="s">
        <v>1514</v>
      </c>
      <c r="J138" s="160"/>
      <c r="K138" s="202"/>
    </row>
    <row r="139" spans="2:11" ht="15" customHeight="1" x14ac:dyDescent="0.2">
      <c r="B139" s="200"/>
      <c r="C139" s="160" t="s">
        <v>1515</v>
      </c>
      <c r="D139" s="160"/>
      <c r="E139" s="160"/>
      <c r="F139" s="180" t="s">
        <v>1482</v>
      </c>
      <c r="G139" s="160"/>
      <c r="H139" s="160" t="s">
        <v>1537</v>
      </c>
      <c r="I139" s="160" t="s">
        <v>1517</v>
      </c>
      <c r="J139" s="160"/>
      <c r="K139" s="202"/>
    </row>
    <row r="140" spans="2:11" ht="15" customHeight="1" x14ac:dyDescent="0.2">
      <c r="B140" s="200"/>
      <c r="C140" s="160" t="s">
        <v>1518</v>
      </c>
      <c r="D140" s="160"/>
      <c r="E140" s="160"/>
      <c r="F140" s="180" t="s">
        <v>1482</v>
      </c>
      <c r="G140" s="160"/>
      <c r="H140" s="160" t="s">
        <v>1518</v>
      </c>
      <c r="I140" s="160" t="s">
        <v>1517</v>
      </c>
      <c r="J140" s="160"/>
      <c r="K140" s="202"/>
    </row>
    <row r="141" spans="2:11" ht="15" customHeight="1" x14ac:dyDescent="0.2">
      <c r="B141" s="200"/>
      <c r="C141" s="160" t="s">
        <v>39</v>
      </c>
      <c r="D141" s="160"/>
      <c r="E141" s="160"/>
      <c r="F141" s="180" t="s">
        <v>1482</v>
      </c>
      <c r="G141" s="160"/>
      <c r="H141" s="160" t="s">
        <v>1538</v>
      </c>
      <c r="I141" s="160" t="s">
        <v>1517</v>
      </c>
      <c r="J141" s="160"/>
      <c r="K141" s="202"/>
    </row>
    <row r="142" spans="2:11" ht="15" customHeight="1" x14ac:dyDescent="0.2">
      <c r="B142" s="200"/>
      <c r="C142" s="160" t="s">
        <v>1539</v>
      </c>
      <c r="D142" s="160"/>
      <c r="E142" s="160"/>
      <c r="F142" s="180" t="s">
        <v>1482</v>
      </c>
      <c r="G142" s="160"/>
      <c r="H142" s="160" t="s">
        <v>1540</v>
      </c>
      <c r="I142" s="160" t="s">
        <v>1517</v>
      </c>
      <c r="J142" s="160"/>
      <c r="K142" s="202"/>
    </row>
    <row r="143" spans="2:11" ht="15" customHeight="1" x14ac:dyDescent="0.2">
      <c r="B143" s="203"/>
      <c r="C143" s="204"/>
      <c r="D143" s="204"/>
      <c r="E143" s="204"/>
      <c r="F143" s="204"/>
      <c r="G143" s="204"/>
      <c r="H143" s="204"/>
      <c r="I143" s="204"/>
      <c r="J143" s="204"/>
      <c r="K143" s="205"/>
    </row>
    <row r="144" spans="2:11" ht="18.75" customHeight="1" x14ac:dyDescent="0.2">
      <c r="B144" s="157"/>
      <c r="C144" s="157"/>
      <c r="D144" s="157"/>
      <c r="E144" s="157"/>
      <c r="F144" s="192"/>
      <c r="G144" s="157"/>
      <c r="H144" s="157"/>
      <c r="I144" s="157"/>
      <c r="J144" s="157"/>
      <c r="K144" s="157"/>
    </row>
    <row r="145" spans="2:11" ht="18.75" customHeight="1" x14ac:dyDescent="0.2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</row>
    <row r="146" spans="2:11" ht="7.5" customHeight="1" x14ac:dyDescent="0.2">
      <c r="B146" s="168"/>
      <c r="C146" s="169"/>
      <c r="D146" s="169"/>
      <c r="E146" s="169"/>
      <c r="F146" s="169"/>
      <c r="G146" s="169"/>
      <c r="H146" s="169"/>
      <c r="I146" s="169"/>
      <c r="J146" s="169"/>
      <c r="K146" s="170"/>
    </row>
    <row r="147" spans="2:11" ht="45" customHeight="1" x14ac:dyDescent="0.2">
      <c r="B147" s="171"/>
      <c r="C147" s="420" t="s">
        <v>1541</v>
      </c>
      <c r="D147" s="420"/>
      <c r="E147" s="420"/>
      <c r="F147" s="420"/>
      <c r="G147" s="420"/>
      <c r="H147" s="420"/>
      <c r="I147" s="420"/>
      <c r="J147" s="420"/>
      <c r="K147" s="172"/>
    </row>
    <row r="148" spans="2:11" ht="17.25" customHeight="1" x14ac:dyDescent="0.2">
      <c r="B148" s="171"/>
      <c r="C148" s="173" t="s">
        <v>1476</v>
      </c>
      <c r="D148" s="173"/>
      <c r="E148" s="173"/>
      <c r="F148" s="173" t="s">
        <v>1477</v>
      </c>
      <c r="G148" s="174"/>
      <c r="H148" s="173" t="s">
        <v>55</v>
      </c>
      <c r="I148" s="173" t="s">
        <v>58</v>
      </c>
      <c r="J148" s="173" t="s">
        <v>1478</v>
      </c>
      <c r="K148" s="172"/>
    </row>
    <row r="149" spans="2:11" ht="17.25" customHeight="1" x14ac:dyDescent="0.2">
      <c r="B149" s="171"/>
      <c r="C149" s="175" t="s">
        <v>1479</v>
      </c>
      <c r="D149" s="175"/>
      <c r="E149" s="175"/>
      <c r="F149" s="176" t="s">
        <v>1480</v>
      </c>
      <c r="G149" s="177"/>
      <c r="H149" s="175"/>
      <c r="I149" s="175"/>
      <c r="J149" s="175" t="s">
        <v>1481</v>
      </c>
      <c r="K149" s="172"/>
    </row>
    <row r="150" spans="2:11" ht="5.25" customHeight="1" x14ac:dyDescent="0.2">
      <c r="B150" s="181"/>
      <c r="C150" s="178"/>
      <c r="D150" s="178"/>
      <c r="E150" s="178"/>
      <c r="F150" s="178"/>
      <c r="G150" s="179"/>
      <c r="H150" s="178"/>
      <c r="I150" s="178"/>
      <c r="J150" s="178"/>
      <c r="K150" s="202"/>
    </row>
    <row r="151" spans="2:11" ht="15" customHeight="1" x14ac:dyDescent="0.2">
      <c r="B151" s="181"/>
      <c r="C151" s="206" t="s">
        <v>1485</v>
      </c>
      <c r="D151" s="160"/>
      <c r="E151" s="160"/>
      <c r="F151" s="207" t="s">
        <v>1482</v>
      </c>
      <c r="G151" s="160"/>
      <c r="H151" s="206" t="s">
        <v>1522</v>
      </c>
      <c r="I151" s="206" t="s">
        <v>1484</v>
      </c>
      <c r="J151" s="206">
        <v>120</v>
      </c>
      <c r="K151" s="202"/>
    </row>
    <row r="152" spans="2:11" ht="15" customHeight="1" x14ac:dyDescent="0.2">
      <c r="B152" s="181"/>
      <c r="C152" s="206" t="s">
        <v>1531</v>
      </c>
      <c r="D152" s="160"/>
      <c r="E152" s="160"/>
      <c r="F152" s="207" t="s">
        <v>1482</v>
      </c>
      <c r="G152" s="160"/>
      <c r="H152" s="206" t="s">
        <v>1542</v>
      </c>
      <c r="I152" s="206" t="s">
        <v>1484</v>
      </c>
      <c r="J152" s="206" t="s">
        <v>1533</v>
      </c>
      <c r="K152" s="202"/>
    </row>
    <row r="153" spans="2:11" ht="15" customHeight="1" x14ac:dyDescent="0.2">
      <c r="B153" s="181"/>
      <c r="C153" s="206" t="s">
        <v>1430</v>
      </c>
      <c r="D153" s="160"/>
      <c r="E153" s="160"/>
      <c r="F153" s="207" t="s">
        <v>1482</v>
      </c>
      <c r="G153" s="160"/>
      <c r="H153" s="206" t="s">
        <v>1543</v>
      </c>
      <c r="I153" s="206" t="s">
        <v>1484</v>
      </c>
      <c r="J153" s="206" t="s">
        <v>1533</v>
      </c>
      <c r="K153" s="202"/>
    </row>
    <row r="154" spans="2:11" ht="15" customHeight="1" x14ac:dyDescent="0.2">
      <c r="B154" s="181"/>
      <c r="C154" s="206" t="s">
        <v>1487</v>
      </c>
      <c r="D154" s="160"/>
      <c r="E154" s="160"/>
      <c r="F154" s="207" t="s">
        <v>1488</v>
      </c>
      <c r="G154" s="160"/>
      <c r="H154" s="206" t="s">
        <v>1522</v>
      </c>
      <c r="I154" s="206" t="s">
        <v>1484</v>
      </c>
      <c r="J154" s="206">
        <v>50</v>
      </c>
      <c r="K154" s="202"/>
    </row>
    <row r="155" spans="2:11" ht="15" customHeight="1" x14ac:dyDescent="0.2">
      <c r="B155" s="181"/>
      <c r="C155" s="206" t="s">
        <v>1490</v>
      </c>
      <c r="D155" s="160"/>
      <c r="E155" s="160"/>
      <c r="F155" s="207" t="s">
        <v>1482</v>
      </c>
      <c r="G155" s="160"/>
      <c r="H155" s="206" t="s">
        <v>1522</v>
      </c>
      <c r="I155" s="206" t="s">
        <v>1492</v>
      </c>
      <c r="J155" s="206"/>
      <c r="K155" s="202"/>
    </row>
    <row r="156" spans="2:11" ht="15" customHeight="1" x14ac:dyDescent="0.2">
      <c r="B156" s="181"/>
      <c r="C156" s="206" t="s">
        <v>1501</v>
      </c>
      <c r="D156" s="160"/>
      <c r="E156" s="160"/>
      <c r="F156" s="207" t="s">
        <v>1488</v>
      </c>
      <c r="G156" s="160"/>
      <c r="H156" s="206" t="s">
        <v>1522</v>
      </c>
      <c r="I156" s="206" t="s">
        <v>1484</v>
      </c>
      <c r="J156" s="206">
        <v>50</v>
      </c>
      <c r="K156" s="202"/>
    </row>
    <row r="157" spans="2:11" ht="15" customHeight="1" x14ac:dyDescent="0.2">
      <c r="B157" s="181"/>
      <c r="C157" s="206" t="s">
        <v>1509</v>
      </c>
      <c r="D157" s="160"/>
      <c r="E157" s="160"/>
      <c r="F157" s="207" t="s">
        <v>1488</v>
      </c>
      <c r="G157" s="160"/>
      <c r="H157" s="206" t="s">
        <v>1522</v>
      </c>
      <c r="I157" s="206" t="s">
        <v>1484</v>
      </c>
      <c r="J157" s="206">
        <v>50</v>
      </c>
      <c r="K157" s="202"/>
    </row>
    <row r="158" spans="2:11" ht="15" customHeight="1" x14ac:dyDescent="0.2">
      <c r="B158" s="181"/>
      <c r="C158" s="206" t="s">
        <v>1507</v>
      </c>
      <c r="D158" s="160"/>
      <c r="E158" s="160"/>
      <c r="F158" s="207" t="s">
        <v>1488</v>
      </c>
      <c r="G158" s="160"/>
      <c r="H158" s="206" t="s">
        <v>1522</v>
      </c>
      <c r="I158" s="206" t="s">
        <v>1484</v>
      </c>
      <c r="J158" s="206">
        <v>50</v>
      </c>
      <c r="K158" s="202"/>
    </row>
    <row r="159" spans="2:11" ht="15" customHeight="1" x14ac:dyDescent="0.2">
      <c r="B159" s="181"/>
      <c r="C159" s="206" t="s">
        <v>83</v>
      </c>
      <c r="D159" s="160"/>
      <c r="E159" s="160"/>
      <c r="F159" s="207" t="s">
        <v>1482</v>
      </c>
      <c r="G159" s="160"/>
      <c r="H159" s="206" t="s">
        <v>1544</v>
      </c>
      <c r="I159" s="206" t="s">
        <v>1484</v>
      </c>
      <c r="J159" s="206" t="s">
        <v>1545</v>
      </c>
      <c r="K159" s="202"/>
    </row>
    <row r="160" spans="2:11" ht="15" customHeight="1" x14ac:dyDescent="0.2">
      <c r="B160" s="181"/>
      <c r="C160" s="206" t="s">
        <v>1546</v>
      </c>
      <c r="D160" s="160"/>
      <c r="E160" s="160"/>
      <c r="F160" s="207" t="s">
        <v>1482</v>
      </c>
      <c r="G160" s="160"/>
      <c r="H160" s="206" t="s">
        <v>1547</v>
      </c>
      <c r="I160" s="206" t="s">
        <v>1517</v>
      </c>
      <c r="J160" s="206"/>
      <c r="K160" s="202"/>
    </row>
    <row r="161" spans="2:11" ht="15" customHeight="1" x14ac:dyDescent="0.2">
      <c r="B161" s="208"/>
      <c r="C161" s="190"/>
      <c r="D161" s="190"/>
      <c r="E161" s="190"/>
      <c r="F161" s="190"/>
      <c r="G161" s="190"/>
      <c r="H161" s="190"/>
      <c r="I161" s="190"/>
      <c r="J161" s="190"/>
      <c r="K161" s="209"/>
    </row>
    <row r="162" spans="2:11" ht="18.75" customHeight="1" x14ac:dyDescent="0.2">
      <c r="B162" s="157"/>
      <c r="C162" s="160"/>
      <c r="D162" s="160"/>
      <c r="E162" s="160"/>
      <c r="F162" s="180"/>
      <c r="G162" s="160"/>
      <c r="H162" s="160"/>
      <c r="I162" s="160"/>
      <c r="J162" s="160"/>
      <c r="K162" s="157"/>
    </row>
    <row r="163" spans="2:11" ht="18.75" customHeight="1" x14ac:dyDescent="0.2">
      <c r="B163" s="167"/>
      <c r="C163" s="167"/>
      <c r="D163" s="167"/>
      <c r="E163" s="167"/>
      <c r="F163" s="167"/>
      <c r="G163" s="167"/>
      <c r="H163" s="167"/>
      <c r="I163" s="167"/>
      <c r="J163" s="167"/>
      <c r="K163" s="167"/>
    </row>
    <row r="164" spans="2:11" ht="7.5" customHeight="1" x14ac:dyDescent="0.2">
      <c r="B164" s="149"/>
      <c r="C164" s="150"/>
      <c r="D164" s="150"/>
      <c r="E164" s="150"/>
      <c r="F164" s="150"/>
      <c r="G164" s="150"/>
      <c r="H164" s="150"/>
      <c r="I164" s="150"/>
      <c r="J164" s="150"/>
      <c r="K164" s="151"/>
    </row>
    <row r="165" spans="2:11" ht="45" customHeight="1" x14ac:dyDescent="0.2">
      <c r="B165" s="152"/>
      <c r="C165" s="418" t="s">
        <v>1548</v>
      </c>
      <c r="D165" s="418"/>
      <c r="E165" s="418"/>
      <c r="F165" s="418"/>
      <c r="G165" s="418"/>
      <c r="H165" s="418"/>
      <c r="I165" s="418"/>
      <c r="J165" s="418"/>
      <c r="K165" s="153"/>
    </row>
    <row r="166" spans="2:11" ht="17.25" customHeight="1" x14ac:dyDescent="0.2">
      <c r="B166" s="152"/>
      <c r="C166" s="173" t="s">
        <v>1476</v>
      </c>
      <c r="D166" s="173"/>
      <c r="E166" s="173"/>
      <c r="F166" s="173" t="s">
        <v>1477</v>
      </c>
      <c r="G166" s="210"/>
      <c r="H166" s="211" t="s">
        <v>55</v>
      </c>
      <c r="I166" s="211" t="s">
        <v>58</v>
      </c>
      <c r="J166" s="173" t="s">
        <v>1478</v>
      </c>
      <c r="K166" s="153"/>
    </row>
    <row r="167" spans="2:11" ht="17.25" customHeight="1" x14ac:dyDescent="0.2">
      <c r="B167" s="154"/>
      <c r="C167" s="175" t="s">
        <v>1479</v>
      </c>
      <c r="D167" s="175"/>
      <c r="E167" s="175"/>
      <c r="F167" s="176" t="s">
        <v>1480</v>
      </c>
      <c r="G167" s="212"/>
      <c r="H167" s="213"/>
      <c r="I167" s="213"/>
      <c r="J167" s="175" t="s">
        <v>1481</v>
      </c>
      <c r="K167" s="155"/>
    </row>
    <row r="168" spans="2:11" ht="5.25" customHeight="1" x14ac:dyDescent="0.2">
      <c r="B168" s="181"/>
      <c r="C168" s="178"/>
      <c r="D168" s="178"/>
      <c r="E168" s="178"/>
      <c r="F168" s="178"/>
      <c r="G168" s="179"/>
      <c r="H168" s="178"/>
      <c r="I168" s="178"/>
      <c r="J168" s="178"/>
      <c r="K168" s="202"/>
    </row>
    <row r="169" spans="2:11" ht="15" customHeight="1" x14ac:dyDescent="0.2">
      <c r="B169" s="181"/>
      <c r="C169" s="160" t="s">
        <v>1485</v>
      </c>
      <c r="D169" s="160"/>
      <c r="E169" s="160"/>
      <c r="F169" s="180" t="s">
        <v>1482</v>
      </c>
      <c r="G169" s="160"/>
      <c r="H169" s="160" t="s">
        <v>1522</v>
      </c>
      <c r="I169" s="160" t="s">
        <v>1484</v>
      </c>
      <c r="J169" s="160">
        <v>120</v>
      </c>
      <c r="K169" s="202"/>
    </row>
    <row r="170" spans="2:11" ht="15" customHeight="1" x14ac:dyDescent="0.2">
      <c r="B170" s="181"/>
      <c r="C170" s="160" t="s">
        <v>1531</v>
      </c>
      <c r="D170" s="160"/>
      <c r="E170" s="160"/>
      <c r="F170" s="180" t="s">
        <v>1482</v>
      </c>
      <c r="G170" s="160"/>
      <c r="H170" s="160" t="s">
        <v>1532</v>
      </c>
      <c r="I170" s="160" t="s">
        <v>1484</v>
      </c>
      <c r="J170" s="160" t="s">
        <v>1533</v>
      </c>
      <c r="K170" s="202"/>
    </row>
    <row r="171" spans="2:11" ht="15" customHeight="1" x14ac:dyDescent="0.2">
      <c r="B171" s="181"/>
      <c r="C171" s="160" t="s">
        <v>1430</v>
      </c>
      <c r="D171" s="160"/>
      <c r="E171" s="160"/>
      <c r="F171" s="180" t="s">
        <v>1482</v>
      </c>
      <c r="G171" s="160"/>
      <c r="H171" s="160" t="s">
        <v>1549</v>
      </c>
      <c r="I171" s="160" t="s">
        <v>1484</v>
      </c>
      <c r="J171" s="160" t="s">
        <v>1533</v>
      </c>
      <c r="K171" s="202"/>
    </row>
    <row r="172" spans="2:11" ht="15" customHeight="1" x14ac:dyDescent="0.2">
      <c r="B172" s="181"/>
      <c r="C172" s="160" t="s">
        <v>1487</v>
      </c>
      <c r="D172" s="160"/>
      <c r="E172" s="160"/>
      <c r="F172" s="180" t="s">
        <v>1488</v>
      </c>
      <c r="G172" s="160"/>
      <c r="H172" s="160" t="s">
        <v>1549</v>
      </c>
      <c r="I172" s="160" t="s">
        <v>1484</v>
      </c>
      <c r="J172" s="160">
        <v>50</v>
      </c>
      <c r="K172" s="202"/>
    </row>
    <row r="173" spans="2:11" ht="15" customHeight="1" x14ac:dyDescent="0.2">
      <c r="B173" s="181"/>
      <c r="C173" s="160" t="s">
        <v>1490</v>
      </c>
      <c r="D173" s="160"/>
      <c r="E173" s="160"/>
      <c r="F173" s="180" t="s">
        <v>1482</v>
      </c>
      <c r="G173" s="160"/>
      <c r="H173" s="160" t="s">
        <v>1549</v>
      </c>
      <c r="I173" s="160" t="s">
        <v>1492</v>
      </c>
      <c r="J173" s="160"/>
      <c r="K173" s="202"/>
    </row>
    <row r="174" spans="2:11" ht="15" customHeight="1" x14ac:dyDescent="0.2">
      <c r="B174" s="181"/>
      <c r="C174" s="160" t="s">
        <v>1501</v>
      </c>
      <c r="D174" s="160"/>
      <c r="E174" s="160"/>
      <c r="F174" s="180" t="s">
        <v>1488</v>
      </c>
      <c r="G174" s="160"/>
      <c r="H174" s="160" t="s">
        <v>1549</v>
      </c>
      <c r="I174" s="160" t="s">
        <v>1484</v>
      </c>
      <c r="J174" s="160">
        <v>50</v>
      </c>
      <c r="K174" s="202"/>
    </row>
    <row r="175" spans="2:11" ht="15" customHeight="1" x14ac:dyDescent="0.2">
      <c r="B175" s="181"/>
      <c r="C175" s="160" t="s">
        <v>1509</v>
      </c>
      <c r="D175" s="160"/>
      <c r="E175" s="160"/>
      <c r="F175" s="180" t="s">
        <v>1488</v>
      </c>
      <c r="G175" s="160"/>
      <c r="H175" s="160" t="s">
        <v>1549</v>
      </c>
      <c r="I175" s="160" t="s">
        <v>1484</v>
      </c>
      <c r="J175" s="160">
        <v>50</v>
      </c>
      <c r="K175" s="202"/>
    </row>
    <row r="176" spans="2:11" ht="15" customHeight="1" x14ac:dyDescent="0.2">
      <c r="B176" s="181"/>
      <c r="C176" s="160" t="s">
        <v>1507</v>
      </c>
      <c r="D176" s="160"/>
      <c r="E176" s="160"/>
      <c r="F176" s="180" t="s">
        <v>1488</v>
      </c>
      <c r="G176" s="160"/>
      <c r="H176" s="160" t="s">
        <v>1549</v>
      </c>
      <c r="I176" s="160" t="s">
        <v>1484</v>
      </c>
      <c r="J176" s="160">
        <v>50</v>
      </c>
      <c r="K176" s="202"/>
    </row>
    <row r="177" spans="2:11" ht="15" customHeight="1" x14ac:dyDescent="0.2">
      <c r="B177" s="181"/>
      <c r="C177" s="160" t="s">
        <v>105</v>
      </c>
      <c r="D177" s="160"/>
      <c r="E177" s="160"/>
      <c r="F177" s="180" t="s">
        <v>1482</v>
      </c>
      <c r="G177" s="160"/>
      <c r="H177" s="160" t="s">
        <v>1550</v>
      </c>
      <c r="I177" s="160" t="s">
        <v>1551</v>
      </c>
      <c r="J177" s="160"/>
      <c r="K177" s="202"/>
    </row>
    <row r="178" spans="2:11" ht="15" customHeight="1" x14ac:dyDescent="0.2">
      <c r="B178" s="181"/>
      <c r="C178" s="160" t="s">
        <v>58</v>
      </c>
      <c r="D178" s="160"/>
      <c r="E178" s="160"/>
      <c r="F178" s="180" t="s">
        <v>1482</v>
      </c>
      <c r="G178" s="160"/>
      <c r="H178" s="160" t="s">
        <v>1552</v>
      </c>
      <c r="I178" s="160" t="s">
        <v>1553</v>
      </c>
      <c r="J178" s="160">
        <v>1</v>
      </c>
      <c r="K178" s="202"/>
    </row>
    <row r="179" spans="2:11" ht="15" customHeight="1" x14ac:dyDescent="0.2">
      <c r="B179" s="181"/>
      <c r="C179" s="160" t="s">
        <v>54</v>
      </c>
      <c r="D179" s="160"/>
      <c r="E179" s="160"/>
      <c r="F179" s="180" t="s">
        <v>1482</v>
      </c>
      <c r="G179" s="160"/>
      <c r="H179" s="160" t="s">
        <v>1554</v>
      </c>
      <c r="I179" s="160" t="s">
        <v>1484</v>
      </c>
      <c r="J179" s="160">
        <v>20</v>
      </c>
      <c r="K179" s="202"/>
    </row>
    <row r="180" spans="2:11" ht="15" customHeight="1" x14ac:dyDescent="0.2">
      <c r="B180" s="181"/>
      <c r="C180" s="160" t="s">
        <v>55</v>
      </c>
      <c r="D180" s="160"/>
      <c r="E180" s="160"/>
      <c r="F180" s="180" t="s">
        <v>1482</v>
      </c>
      <c r="G180" s="160"/>
      <c r="H180" s="160" t="s">
        <v>1555</v>
      </c>
      <c r="I180" s="160" t="s">
        <v>1484</v>
      </c>
      <c r="J180" s="160">
        <v>255</v>
      </c>
      <c r="K180" s="202"/>
    </row>
    <row r="181" spans="2:11" ht="15" customHeight="1" x14ac:dyDescent="0.2">
      <c r="B181" s="181"/>
      <c r="C181" s="160" t="s">
        <v>106</v>
      </c>
      <c r="D181" s="160"/>
      <c r="E181" s="160"/>
      <c r="F181" s="180" t="s">
        <v>1482</v>
      </c>
      <c r="G181" s="160"/>
      <c r="H181" s="160" t="s">
        <v>1446</v>
      </c>
      <c r="I181" s="160" t="s">
        <v>1484</v>
      </c>
      <c r="J181" s="160">
        <v>10</v>
      </c>
      <c r="K181" s="202"/>
    </row>
    <row r="182" spans="2:11" ht="15" customHeight="1" x14ac:dyDescent="0.2">
      <c r="B182" s="181"/>
      <c r="C182" s="160" t="s">
        <v>107</v>
      </c>
      <c r="D182" s="160"/>
      <c r="E182" s="160"/>
      <c r="F182" s="180" t="s">
        <v>1482</v>
      </c>
      <c r="G182" s="160"/>
      <c r="H182" s="160" t="s">
        <v>1556</v>
      </c>
      <c r="I182" s="160" t="s">
        <v>1517</v>
      </c>
      <c r="J182" s="160"/>
      <c r="K182" s="202"/>
    </row>
    <row r="183" spans="2:11" ht="15" customHeight="1" x14ac:dyDescent="0.2">
      <c r="B183" s="181"/>
      <c r="C183" s="160" t="s">
        <v>1557</v>
      </c>
      <c r="D183" s="160"/>
      <c r="E183" s="160"/>
      <c r="F183" s="180" t="s">
        <v>1482</v>
      </c>
      <c r="G183" s="160"/>
      <c r="H183" s="160" t="s">
        <v>1558</v>
      </c>
      <c r="I183" s="160" t="s">
        <v>1517</v>
      </c>
      <c r="J183" s="160"/>
      <c r="K183" s="202"/>
    </row>
    <row r="184" spans="2:11" ht="15" customHeight="1" x14ac:dyDescent="0.2">
      <c r="B184" s="181"/>
      <c r="C184" s="160" t="s">
        <v>1546</v>
      </c>
      <c r="D184" s="160"/>
      <c r="E184" s="160"/>
      <c r="F184" s="180" t="s">
        <v>1482</v>
      </c>
      <c r="G184" s="160"/>
      <c r="H184" s="160" t="s">
        <v>1559</v>
      </c>
      <c r="I184" s="160" t="s">
        <v>1517</v>
      </c>
      <c r="J184" s="160"/>
      <c r="K184" s="202"/>
    </row>
    <row r="185" spans="2:11" ht="15" customHeight="1" x14ac:dyDescent="0.2">
      <c r="B185" s="181"/>
      <c r="C185" s="160" t="s">
        <v>109</v>
      </c>
      <c r="D185" s="160"/>
      <c r="E185" s="160"/>
      <c r="F185" s="180" t="s">
        <v>1488</v>
      </c>
      <c r="G185" s="160"/>
      <c r="H185" s="160" t="s">
        <v>1560</v>
      </c>
      <c r="I185" s="160" t="s">
        <v>1484</v>
      </c>
      <c r="J185" s="160">
        <v>50</v>
      </c>
      <c r="K185" s="202"/>
    </row>
    <row r="186" spans="2:11" ht="15" customHeight="1" x14ac:dyDescent="0.2">
      <c r="B186" s="181"/>
      <c r="C186" s="160" t="s">
        <v>1561</v>
      </c>
      <c r="D186" s="160"/>
      <c r="E186" s="160"/>
      <c r="F186" s="180" t="s">
        <v>1488</v>
      </c>
      <c r="G186" s="160"/>
      <c r="H186" s="160" t="s">
        <v>1562</v>
      </c>
      <c r="I186" s="160" t="s">
        <v>1563</v>
      </c>
      <c r="J186" s="160"/>
      <c r="K186" s="202"/>
    </row>
    <row r="187" spans="2:11" ht="15" customHeight="1" x14ac:dyDescent="0.2">
      <c r="B187" s="181"/>
      <c r="C187" s="160" t="s">
        <v>1564</v>
      </c>
      <c r="D187" s="160"/>
      <c r="E187" s="160"/>
      <c r="F187" s="180" t="s">
        <v>1488</v>
      </c>
      <c r="G187" s="160"/>
      <c r="H187" s="160" t="s">
        <v>1565</v>
      </c>
      <c r="I187" s="160" t="s">
        <v>1563</v>
      </c>
      <c r="J187" s="160"/>
      <c r="K187" s="202"/>
    </row>
    <row r="188" spans="2:11" ht="15" customHeight="1" x14ac:dyDescent="0.2">
      <c r="B188" s="181"/>
      <c r="C188" s="160" t="s">
        <v>1566</v>
      </c>
      <c r="D188" s="160"/>
      <c r="E188" s="160"/>
      <c r="F188" s="180" t="s">
        <v>1488</v>
      </c>
      <c r="G188" s="160"/>
      <c r="H188" s="160" t="s">
        <v>1567</v>
      </c>
      <c r="I188" s="160" t="s">
        <v>1563</v>
      </c>
      <c r="J188" s="160"/>
      <c r="K188" s="202"/>
    </row>
    <row r="189" spans="2:11" ht="15" customHeight="1" x14ac:dyDescent="0.2">
      <c r="B189" s="181"/>
      <c r="C189" s="214" t="s">
        <v>1568</v>
      </c>
      <c r="D189" s="160"/>
      <c r="E189" s="160"/>
      <c r="F189" s="180" t="s">
        <v>1488</v>
      </c>
      <c r="G189" s="160"/>
      <c r="H189" s="160" t="s">
        <v>1569</v>
      </c>
      <c r="I189" s="160" t="s">
        <v>1570</v>
      </c>
      <c r="J189" s="215" t="s">
        <v>1571</v>
      </c>
      <c r="K189" s="202"/>
    </row>
    <row r="190" spans="2:11" ht="15" customHeight="1" x14ac:dyDescent="0.2">
      <c r="B190" s="181"/>
      <c r="C190" s="166" t="s">
        <v>43</v>
      </c>
      <c r="D190" s="160"/>
      <c r="E190" s="160"/>
      <c r="F190" s="180" t="s">
        <v>1482</v>
      </c>
      <c r="G190" s="160"/>
      <c r="H190" s="157" t="s">
        <v>1572</v>
      </c>
      <c r="I190" s="160" t="s">
        <v>1573</v>
      </c>
      <c r="J190" s="160"/>
      <c r="K190" s="202"/>
    </row>
    <row r="191" spans="2:11" ht="15" customHeight="1" x14ac:dyDescent="0.2">
      <c r="B191" s="181"/>
      <c r="C191" s="166" t="s">
        <v>1574</v>
      </c>
      <c r="D191" s="160"/>
      <c r="E191" s="160"/>
      <c r="F191" s="180" t="s">
        <v>1482</v>
      </c>
      <c r="G191" s="160"/>
      <c r="H191" s="160" t="s">
        <v>1575</v>
      </c>
      <c r="I191" s="160" t="s">
        <v>1517</v>
      </c>
      <c r="J191" s="160"/>
      <c r="K191" s="202"/>
    </row>
    <row r="192" spans="2:11" ht="15" customHeight="1" x14ac:dyDescent="0.2">
      <c r="B192" s="181"/>
      <c r="C192" s="166" t="s">
        <v>1576</v>
      </c>
      <c r="D192" s="160"/>
      <c r="E192" s="160"/>
      <c r="F192" s="180" t="s">
        <v>1482</v>
      </c>
      <c r="G192" s="160"/>
      <c r="H192" s="160" t="s">
        <v>1577</v>
      </c>
      <c r="I192" s="160" t="s">
        <v>1517</v>
      </c>
      <c r="J192" s="160"/>
      <c r="K192" s="202"/>
    </row>
    <row r="193" spans="2:11" ht="15" customHeight="1" x14ac:dyDescent="0.2">
      <c r="B193" s="181"/>
      <c r="C193" s="166" t="s">
        <v>1578</v>
      </c>
      <c r="D193" s="160"/>
      <c r="E193" s="160"/>
      <c r="F193" s="180" t="s">
        <v>1488</v>
      </c>
      <c r="G193" s="160"/>
      <c r="H193" s="160" t="s">
        <v>1579</v>
      </c>
      <c r="I193" s="160" t="s">
        <v>1517</v>
      </c>
      <c r="J193" s="160"/>
      <c r="K193" s="202"/>
    </row>
    <row r="194" spans="2:11" ht="15" customHeight="1" x14ac:dyDescent="0.2">
      <c r="B194" s="208"/>
      <c r="C194" s="216"/>
      <c r="D194" s="190"/>
      <c r="E194" s="190"/>
      <c r="F194" s="190"/>
      <c r="G194" s="190"/>
      <c r="H194" s="190"/>
      <c r="I194" s="190"/>
      <c r="J194" s="190"/>
      <c r="K194" s="209"/>
    </row>
    <row r="195" spans="2:11" ht="18.75" customHeight="1" x14ac:dyDescent="0.2">
      <c r="B195" s="157"/>
      <c r="C195" s="160"/>
      <c r="D195" s="160"/>
      <c r="E195" s="160"/>
      <c r="F195" s="180"/>
      <c r="G195" s="160"/>
      <c r="H195" s="160"/>
      <c r="I195" s="160"/>
      <c r="J195" s="160"/>
      <c r="K195" s="157"/>
    </row>
    <row r="196" spans="2:11" ht="18.75" customHeight="1" x14ac:dyDescent="0.2">
      <c r="B196" s="157"/>
      <c r="C196" s="160"/>
      <c r="D196" s="160"/>
      <c r="E196" s="160"/>
      <c r="F196" s="180"/>
      <c r="G196" s="160"/>
      <c r="H196" s="160"/>
      <c r="I196" s="160"/>
      <c r="J196" s="160"/>
      <c r="K196" s="157"/>
    </row>
    <row r="197" spans="2:11" ht="18.75" customHeight="1" x14ac:dyDescent="0.2">
      <c r="B197" s="167"/>
      <c r="C197" s="167"/>
      <c r="D197" s="167"/>
      <c r="E197" s="167"/>
      <c r="F197" s="167"/>
      <c r="G197" s="167"/>
      <c r="H197" s="167"/>
      <c r="I197" s="167"/>
      <c r="J197" s="167"/>
      <c r="K197" s="167"/>
    </row>
    <row r="198" spans="2:11" ht="13.5" x14ac:dyDescent="0.2">
      <c r="B198" s="149"/>
      <c r="C198" s="150"/>
      <c r="D198" s="150"/>
      <c r="E198" s="150"/>
      <c r="F198" s="150"/>
      <c r="G198" s="150"/>
      <c r="H198" s="150"/>
      <c r="I198" s="150"/>
      <c r="J198" s="150"/>
      <c r="K198" s="151"/>
    </row>
    <row r="199" spans="2:11" ht="21" x14ac:dyDescent="0.2">
      <c r="B199" s="152"/>
      <c r="C199" s="418" t="s">
        <v>1580</v>
      </c>
      <c r="D199" s="418"/>
      <c r="E199" s="418"/>
      <c r="F199" s="418"/>
      <c r="G199" s="418"/>
      <c r="H199" s="418"/>
      <c r="I199" s="418"/>
      <c r="J199" s="418"/>
      <c r="K199" s="153"/>
    </row>
    <row r="200" spans="2:11" ht="25.5" customHeight="1" x14ac:dyDescent="0.3">
      <c r="B200" s="152"/>
      <c r="C200" s="217" t="s">
        <v>1581</v>
      </c>
      <c r="D200" s="217"/>
      <c r="E200" s="217"/>
      <c r="F200" s="217" t="s">
        <v>1582</v>
      </c>
      <c r="G200" s="218"/>
      <c r="H200" s="417" t="s">
        <v>1583</v>
      </c>
      <c r="I200" s="417"/>
      <c r="J200" s="417"/>
      <c r="K200" s="153"/>
    </row>
    <row r="201" spans="2:11" ht="5.25" customHeight="1" x14ac:dyDescent="0.2">
      <c r="B201" s="181"/>
      <c r="C201" s="178"/>
      <c r="D201" s="178"/>
      <c r="E201" s="178"/>
      <c r="F201" s="178"/>
      <c r="G201" s="160"/>
      <c r="H201" s="178"/>
      <c r="I201" s="178"/>
      <c r="J201" s="178"/>
      <c r="K201" s="202"/>
    </row>
    <row r="202" spans="2:11" ht="15" customHeight="1" x14ac:dyDescent="0.2">
      <c r="B202" s="181"/>
      <c r="C202" s="160" t="s">
        <v>1573</v>
      </c>
      <c r="D202" s="160"/>
      <c r="E202" s="160"/>
      <c r="F202" s="180" t="s">
        <v>44</v>
      </c>
      <c r="G202" s="160"/>
      <c r="H202" s="416" t="s">
        <v>1584</v>
      </c>
      <c r="I202" s="416"/>
      <c r="J202" s="416"/>
      <c r="K202" s="202"/>
    </row>
    <row r="203" spans="2:11" ht="15" customHeight="1" x14ac:dyDescent="0.2">
      <c r="B203" s="181"/>
      <c r="C203" s="187"/>
      <c r="D203" s="160"/>
      <c r="E203" s="160"/>
      <c r="F203" s="180" t="s">
        <v>45</v>
      </c>
      <c r="G203" s="160"/>
      <c r="H203" s="416" t="s">
        <v>1585</v>
      </c>
      <c r="I203" s="416"/>
      <c r="J203" s="416"/>
      <c r="K203" s="202"/>
    </row>
    <row r="204" spans="2:11" ht="15" customHeight="1" x14ac:dyDescent="0.2">
      <c r="B204" s="181"/>
      <c r="C204" s="187"/>
      <c r="D204" s="160"/>
      <c r="E204" s="160"/>
      <c r="F204" s="180" t="s">
        <v>48</v>
      </c>
      <c r="G204" s="160"/>
      <c r="H204" s="416" t="s">
        <v>1586</v>
      </c>
      <c r="I204" s="416"/>
      <c r="J204" s="416"/>
      <c r="K204" s="202"/>
    </row>
    <row r="205" spans="2:11" ht="15" customHeight="1" x14ac:dyDescent="0.2">
      <c r="B205" s="181"/>
      <c r="C205" s="160"/>
      <c r="D205" s="160"/>
      <c r="E205" s="160"/>
      <c r="F205" s="180" t="s">
        <v>46</v>
      </c>
      <c r="G205" s="160"/>
      <c r="H205" s="416" t="s">
        <v>1587</v>
      </c>
      <c r="I205" s="416"/>
      <c r="J205" s="416"/>
      <c r="K205" s="202"/>
    </row>
    <row r="206" spans="2:11" ht="15" customHeight="1" x14ac:dyDescent="0.2">
      <c r="B206" s="181"/>
      <c r="C206" s="160"/>
      <c r="D206" s="160"/>
      <c r="E206" s="160"/>
      <c r="F206" s="180" t="s">
        <v>47</v>
      </c>
      <c r="G206" s="160"/>
      <c r="H206" s="416" t="s">
        <v>1588</v>
      </c>
      <c r="I206" s="416"/>
      <c r="J206" s="416"/>
      <c r="K206" s="202"/>
    </row>
    <row r="207" spans="2:11" ht="15" customHeight="1" x14ac:dyDescent="0.2">
      <c r="B207" s="181"/>
      <c r="C207" s="160"/>
      <c r="D207" s="160"/>
      <c r="E207" s="160"/>
      <c r="F207" s="180"/>
      <c r="G207" s="160"/>
      <c r="H207" s="160"/>
      <c r="I207" s="160"/>
      <c r="J207" s="160"/>
      <c r="K207" s="202"/>
    </row>
    <row r="208" spans="2:11" ht="15" customHeight="1" x14ac:dyDescent="0.2">
      <c r="B208" s="181"/>
      <c r="C208" s="160" t="s">
        <v>1529</v>
      </c>
      <c r="D208" s="160"/>
      <c r="E208" s="160"/>
      <c r="F208" s="180" t="s">
        <v>77</v>
      </c>
      <c r="G208" s="160"/>
      <c r="H208" s="416" t="s">
        <v>1589</v>
      </c>
      <c r="I208" s="416"/>
      <c r="J208" s="416"/>
      <c r="K208" s="202"/>
    </row>
    <row r="209" spans="2:11" ht="15" customHeight="1" x14ac:dyDescent="0.2">
      <c r="B209" s="181"/>
      <c r="C209" s="187"/>
      <c r="D209" s="160"/>
      <c r="E209" s="160"/>
      <c r="F209" s="180" t="s">
        <v>1424</v>
      </c>
      <c r="G209" s="160"/>
      <c r="H209" s="416" t="s">
        <v>1425</v>
      </c>
      <c r="I209" s="416"/>
      <c r="J209" s="416"/>
      <c r="K209" s="202"/>
    </row>
    <row r="210" spans="2:11" ht="15" customHeight="1" x14ac:dyDescent="0.2">
      <c r="B210" s="181"/>
      <c r="C210" s="160"/>
      <c r="D210" s="160"/>
      <c r="E210" s="160"/>
      <c r="F210" s="180" t="s">
        <v>1422</v>
      </c>
      <c r="G210" s="160"/>
      <c r="H210" s="416" t="s">
        <v>1590</v>
      </c>
      <c r="I210" s="416"/>
      <c r="J210" s="416"/>
      <c r="K210" s="202"/>
    </row>
    <row r="211" spans="2:11" ht="15" customHeight="1" x14ac:dyDescent="0.2">
      <c r="B211" s="219"/>
      <c r="C211" s="187"/>
      <c r="D211" s="187"/>
      <c r="E211" s="187"/>
      <c r="F211" s="180" t="s">
        <v>1426</v>
      </c>
      <c r="G211" s="166"/>
      <c r="H211" s="415" t="s">
        <v>1427</v>
      </c>
      <c r="I211" s="415"/>
      <c r="J211" s="415"/>
      <c r="K211" s="220"/>
    </row>
    <row r="212" spans="2:11" ht="15" customHeight="1" x14ac:dyDescent="0.2">
      <c r="B212" s="219"/>
      <c r="C212" s="187"/>
      <c r="D212" s="187"/>
      <c r="E212" s="187"/>
      <c r="F212" s="180" t="s">
        <v>1428</v>
      </c>
      <c r="G212" s="166"/>
      <c r="H212" s="415" t="s">
        <v>118</v>
      </c>
      <c r="I212" s="415"/>
      <c r="J212" s="415"/>
      <c r="K212" s="220"/>
    </row>
    <row r="213" spans="2:11" ht="15" customHeight="1" x14ac:dyDescent="0.2">
      <c r="B213" s="219"/>
      <c r="C213" s="187"/>
      <c r="D213" s="187"/>
      <c r="E213" s="187"/>
      <c r="F213" s="221"/>
      <c r="G213" s="166"/>
      <c r="H213" s="222"/>
      <c r="I213" s="222"/>
      <c r="J213" s="222"/>
      <c r="K213" s="220"/>
    </row>
    <row r="214" spans="2:11" ht="15" customHeight="1" x14ac:dyDescent="0.2">
      <c r="B214" s="219"/>
      <c r="C214" s="160" t="s">
        <v>1553</v>
      </c>
      <c r="D214" s="187"/>
      <c r="E214" s="187"/>
      <c r="F214" s="180">
        <v>1</v>
      </c>
      <c r="G214" s="166"/>
      <c r="H214" s="415" t="s">
        <v>1591</v>
      </c>
      <c r="I214" s="415"/>
      <c r="J214" s="415"/>
      <c r="K214" s="220"/>
    </row>
    <row r="215" spans="2:11" ht="15" customHeight="1" x14ac:dyDescent="0.2">
      <c r="B215" s="219"/>
      <c r="C215" s="187"/>
      <c r="D215" s="187"/>
      <c r="E215" s="187"/>
      <c r="F215" s="180">
        <v>2</v>
      </c>
      <c r="G215" s="166"/>
      <c r="H215" s="415" t="s">
        <v>1592</v>
      </c>
      <c r="I215" s="415"/>
      <c r="J215" s="415"/>
      <c r="K215" s="220"/>
    </row>
    <row r="216" spans="2:11" ht="15" customHeight="1" x14ac:dyDescent="0.2">
      <c r="B216" s="219"/>
      <c r="C216" s="187"/>
      <c r="D216" s="187"/>
      <c r="E216" s="187"/>
      <c r="F216" s="180">
        <v>3</v>
      </c>
      <c r="G216" s="166"/>
      <c r="H216" s="415" t="s">
        <v>1593</v>
      </c>
      <c r="I216" s="415"/>
      <c r="J216" s="415"/>
      <c r="K216" s="220"/>
    </row>
    <row r="217" spans="2:11" ht="15" customHeight="1" x14ac:dyDescent="0.2">
      <c r="B217" s="219"/>
      <c r="C217" s="187"/>
      <c r="D217" s="187"/>
      <c r="E217" s="187"/>
      <c r="F217" s="180">
        <v>4</v>
      </c>
      <c r="G217" s="166"/>
      <c r="H217" s="415" t="s">
        <v>1594</v>
      </c>
      <c r="I217" s="415"/>
      <c r="J217" s="415"/>
      <c r="K217" s="220"/>
    </row>
    <row r="218" spans="2:11" ht="12.75" customHeight="1" x14ac:dyDescent="0.2">
      <c r="B218" s="223"/>
      <c r="C218" s="224"/>
      <c r="D218" s="224"/>
      <c r="E218" s="224"/>
      <c r="F218" s="224"/>
      <c r="G218" s="224"/>
      <c r="H218" s="224"/>
      <c r="I218" s="224"/>
      <c r="J218" s="224"/>
      <c r="K218" s="225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C3:J3"/>
    <mergeCell ref="C9:J9"/>
    <mergeCell ref="D10:J10"/>
    <mergeCell ref="D15:J15"/>
    <mergeCell ref="C4:J4"/>
    <mergeCell ref="C6:J6"/>
    <mergeCell ref="C7:J7"/>
    <mergeCell ref="D11:J11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Náklady R</vt:lpstr>
      <vt:lpstr>Rekapitulace stavby</vt:lpstr>
      <vt:lpstr>23117183-zmenaKZL - V5534...</vt:lpstr>
      <vt:lpstr>Pokyny pro vyplnění</vt:lpstr>
      <vt:lpstr>'23117183-zmenaKZL - V5534...'!Názvy_tisku</vt:lpstr>
      <vt:lpstr>'Rekapitulace stavby'!Názvy_tisku</vt:lpstr>
      <vt:lpstr>'23117183-zmenaKZL - V5534...'!Oblast_tisku</vt:lpstr>
      <vt:lpstr>'Náklady R'!Oblast_tisku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Steinbauer</dc:creator>
  <cp:lastModifiedBy>Popelková, Lenka</cp:lastModifiedBy>
  <cp:lastPrinted>2021-07-15T11:32:37Z</cp:lastPrinted>
  <dcterms:created xsi:type="dcterms:W3CDTF">2021-07-15T10:33:28Z</dcterms:created>
  <dcterms:modified xsi:type="dcterms:W3CDTF">2021-07-19T07:06:12Z</dcterms:modified>
</cp:coreProperties>
</file>